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10" yWindow="65371" windowWidth="15225" windowHeight="7485" tabRatio="785" activeTab="0"/>
  </bookViews>
  <sheets>
    <sheet name="각관단중비교" sheetId="1" r:id="rId1"/>
  </sheets>
  <definedNames/>
  <calcPr fullCalcOnLoad="1"/>
</workbook>
</file>

<file path=xl/sharedStrings.xml><?xml version="1.0" encoding="utf-8"?>
<sst xmlns="http://schemas.openxmlformats.org/spreadsheetml/2006/main" count="51" uniqueCount="47">
  <si>
    <t>Square Tube</t>
  </si>
  <si>
    <t>O.D</t>
  </si>
  <si>
    <t>THICKNESS</t>
  </si>
  <si>
    <t>lbs/FT</t>
  </si>
  <si>
    <t>KG/M</t>
  </si>
  <si>
    <t>KG/FT</t>
  </si>
  <si>
    <t>INCH</t>
  </si>
  <si>
    <t>MM</t>
  </si>
  <si>
    <r>
      <t>G</t>
    </r>
    <r>
      <rPr>
        <sz val="11"/>
        <rFont val="돋움"/>
        <family val="3"/>
      </rPr>
      <t>AUGE</t>
    </r>
  </si>
  <si>
    <t>1/2" X 1/2"</t>
  </si>
  <si>
    <t>5/8" X 5/8"</t>
  </si>
  <si>
    <t>3/4" X 3/4"</t>
  </si>
  <si>
    <t>7/8" X 7/8"</t>
  </si>
  <si>
    <t>1" X 1"</t>
  </si>
  <si>
    <t>1-1/4" X 1-1/4"</t>
  </si>
  <si>
    <t>1-1/2" X 1-1/2"</t>
  </si>
  <si>
    <t xml:space="preserve">  2 " X 1 "</t>
  </si>
  <si>
    <t xml:space="preserve">  2 " X 2 "</t>
  </si>
  <si>
    <t>2-1/2" X 2-1/2"</t>
  </si>
  <si>
    <t xml:space="preserve">  3 " X 1 "</t>
  </si>
  <si>
    <t xml:space="preserve">  3 " X 2 "</t>
  </si>
  <si>
    <t xml:space="preserve">  3 " X 3 "</t>
  </si>
  <si>
    <t>3-1/2" X 3-1/2"</t>
  </si>
  <si>
    <t xml:space="preserve">  4 " X 2 "</t>
  </si>
  <si>
    <t xml:space="preserve">  4 " X 3 "</t>
  </si>
  <si>
    <t xml:space="preserve">  4 " X 4 "</t>
  </si>
  <si>
    <t xml:space="preserve"> </t>
  </si>
  <si>
    <t xml:space="preserve">  5 " X 2 "</t>
  </si>
  <si>
    <t xml:space="preserve">  5 " X 3 "</t>
  </si>
  <si>
    <t xml:space="preserve">  5 " X 5 "</t>
  </si>
  <si>
    <t xml:space="preserve">  6 " X 2 "</t>
  </si>
  <si>
    <t xml:space="preserve">  6 " X 3 "</t>
  </si>
  <si>
    <t xml:space="preserve">  6 " X 4 "</t>
  </si>
  <si>
    <t xml:space="preserve">  6 " X 6 "</t>
  </si>
  <si>
    <t xml:space="preserve">  7 " X 5 "</t>
  </si>
  <si>
    <t xml:space="preserve">  7 " X 7 "</t>
  </si>
  <si>
    <t xml:space="preserve">  8 " X 4 "</t>
  </si>
  <si>
    <t xml:space="preserve">  8 " X 6 "</t>
  </si>
  <si>
    <t xml:space="preserve">  8 " X 8 "</t>
  </si>
  <si>
    <t xml:space="preserve"> 10 " X  4 "</t>
  </si>
  <si>
    <t xml:space="preserve"> 10 " X 6 "</t>
  </si>
  <si>
    <t xml:space="preserve"> 10 " X 10 "</t>
  </si>
  <si>
    <t xml:space="preserve">  12 " X 4 "</t>
  </si>
  <si>
    <t xml:space="preserve">  12 " X 8 "</t>
  </si>
  <si>
    <t xml:space="preserve">  12 " X 12 "</t>
  </si>
  <si>
    <t xml:space="preserve">  14 " X 14 "</t>
  </si>
  <si>
    <t xml:space="preserve">  16 " X 16 "</t>
  </si>
</sst>
</file>

<file path=xl/styles.xml><?xml version="1.0" encoding="utf-8"?>
<styleSheet xmlns="http://schemas.openxmlformats.org/spreadsheetml/2006/main">
  <numFmts count="2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mmm/yyyy"/>
    <numFmt numFmtId="180" formatCode="#,##0.0"/>
    <numFmt numFmtId="181" formatCode="#,##0.000"/>
    <numFmt numFmtId="182" formatCode="_-* #,##0.000_-;\-* #,##0.000_-;_-* &quot;-&quot;_-;_-@_-"/>
    <numFmt numFmtId="183" formatCode="_-* #,##0.0_-;\-* #,##0.0_-;_-* &quot;-&quot;_-;_-@_-"/>
    <numFmt numFmtId="184" formatCode="_-* #,##0.00_-;\-* #,##0.00_-;_-* &quot;-&quot;_-;_-@_-"/>
    <numFmt numFmtId="185" formatCode="0_);[Red]\(0\)"/>
    <numFmt numFmtId="186" formatCode="0.0"/>
  </numFmts>
  <fonts count="41">
    <font>
      <sz val="11"/>
      <name val="돋움"/>
      <family val="3"/>
    </font>
    <font>
      <sz val="8"/>
      <name val="돋움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b/>
      <sz val="12"/>
      <name val="돋움"/>
      <family val="3"/>
    </font>
    <font>
      <sz val="10"/>
      <name val="돋움"/>
      <family val="3"/>
    </font>
    <font>
      <b/>
      <u val="single"/>
      <sz val="11"/>
      <name val="돋움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sz val="11"/>
      <color indexed="62"/>
      <name val="맑은 고딕"/>
      <family val="3"/>
    </font>
    <font>
      <b/>
      <sz val="11"/>
      <color indexed="63"/>
      <name val="맑은 고딕"/>
      <family val="3"/>
    </font>
    <font>
      <b/>
      <sz val="11"/>
      <color indexed="52"/>
      <name val="맑은 고딕"/>
      <family val="3"/>
    </font>
    <font>
      <sz val="11"/>
      <color indexed="52"/>
      <name val="맑은 고딕"/>
      <family val="3"/>
    </font>
    <font>
      <b/>
      <sz val="11"/>
      <color indexed="9"/>
      <name val="맑은 고딕"/>
      <family val="3"/>
    </font>
    <font>
      <sz val="11"/>
      <color indexed="1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8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31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32" borderId="0" applyNumberFormat="0" applyBorder="0" applyAlignment="0" applyProtection="0"/>
    <xf numFmtId="0" fontId="40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6" fillId="0" borderId="0" xfId="0" applyFont="1" applyAlignment="1">
      <alignment horizontal="left"/>
    </xf>
    <xf numFmtId="180" fontId="6" fillId="0" borderId="0" xfId="48" applyNumberFormat="1" applyFont="1" applyAlignment="1">
      <alignment/>
    </xf>
    <xf numFmtId="181" fontId="0" fillId="0" borderId="0" xfId="48" applyNumberFormat="1" applyAlignment="1">
      <alignment/>
    </xf>
    <xf numFmtId="3" fontId="0" fillId="0" borderId="0" xfId="48" applyNumberFormat="1" applyAlignment="1">
      <alignment horizontal="center"/>
    </xf>
    <xf numFmtId="4" fontId="0" fillId="0" borderId="0" xfId="48" applyNumberFormat="1" applyAlignment="1">
      <alignment/>
    </xf>
    <xf numFmtId="182" fontId="0" fillId="0" borderId="0" xfId="48" applyNumberFormat="1" applyFont="1" applyAlignment="1" quotePrefix="1">
      <alignment/>
    </xf>
    <xf numFmtId="0" fontId="0" fillId="0" borderId="0" xfId="0" applyAlignment="1">
      <alignment horizontal="center"/>
    </xf>
    <xf numFmtId="180" fontId="0" fillId="0" borderId="0" xfId="48" applyNumberFormat="1" applyFont="1" applyAlignment="1">
      <alignment/>
    </xf>
    <xf numFmtId="180" fontId="0" fillId="0" borderId="0" xfId="48" applyNumberFormat="1" applyAlignment="1">
      <alignment/>
    </xf>
    <xf numFmtId="182" fontId="0" fillId="0" borderId="0" xfId="48" applyNumberFormat="1" applyAlignment="1">
      <alignment/>
    </xf>
    <xf numFmtId="182" fontId="0" fillId="0" borderId="0" xfId="48" applyNumberFormat="1" applyFont="1" applyAlignment="1">
      <alignment/>
    </xf>
    <xf numFmtId="0" fontId="5" fillId="0" borderId="10" xfId="0" applyFont="1" applyBorder="1" applyAlignment="1">
      <alignment horizontal="centerContinuous" vertical="center"/>
    </xf>
    <xf numFmtId="183" fontId="5" fillId="0" borderId="11" xfId="48" applyNumberFormat="1" applyFont="1" applyBorder="1" applyAlignment="1">
      <alignment horizontal="centerContinuous" vertical="center"/>
    </xf>
    <xf numFmtId="180" fontId="5" fillId="0" borderId="11" xfId="48" applyNumberFormat="1" applyFont="1" applyBorder="1" applyAlignment="1">
      <alignment vertical="center"/>
    </xf>
    <xf numFmtId="0" fontId="5" fillId="0" borderId="11" xfId="0" applyFont="1" applyBorder="1" applyAlignment="1">
      <alignment horizontal="centerContinuous" vertical="center"/>
    </xf>
    <xf numFmtId="181" fontId="5" fillId="0" borderId="12" xfId="48" applyNumberFormat="1" applyFont="1" applyBorder="1" applyAlignment="1">
      <alignment horizontal="centerContinuous" vertical="center"/>
    </xf>
    <xf numFmtId="3" fontId="5" fillId="0" borderId="12" xfId="48" applyNumberFormat="1" applyFont="1" applyBorder="1" applyAlignment="1">
      <alignment horizontal="center" vertical="center"/>
    </xf>
    <xf numFmtId="4" fontId="5" fillId="0" borderId="12" xfId="48" applyNumberFormat="1" applyFont="1" applyBorder="1" applyAlignment="1">
      <alignment horizontal="centerContinuous" vertical="center"/>
    </xf>
    <xf numFmtId="182" fontId="5" fillId="0" borderId="12" xfId="0" applyNumberFormat="1" applyFont="1" applyBorder="1" applyAlignment="1">
      <alignment horizontal="center" vertical="center"/>
    </xf>
    <xf numFmtId="182" fontId="5" fillId="0" borderId="13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80" fontId="0" fillId="0" borderId="15" xfId="48" applyNumberFormat="1" applyFont="1" applyBorder="1" applyAlignment="1">
      <alignment horizontal="center" vertical="center"/>
    </xf>
    <xf numFmtId="180" fontId="0" fillId="0" borderId="15" xfId="48" applyNumberFormat="1" applyFont="1" applyBorder="1" applyAlignment="1">
      <alignment horizontal="center" vertical="center"/>
    </xf>
    <xf numFmtId="181" fontId="0" fillId="0" borderId="15" xfId="48" applyNumberFormat="1" applyFont="1" applyBorder="1" applyAlignment="1">
      <alignment horizontal="center" vertical="center"/>
    </xf>
    <xf numFmtId="3" fontId="0" fillId="0" borderId="15" xfId="48" applyNumberFormat="1" applyFont="1" applyBorder="1" applyAlignment="1">
      <alignment horizontal="center" vertical="center"/>
    </xf>
    <xf numFmtId="4" fontId="0" fillId="0" borderId="15" xfId="48" applyNumberFormat="1" applyFont="1" applyBorder="1" applyAlignment="1">
      <alignment horizontal="center" vertical="center"/>
    </xf>
    <xf numFmtId="182" fontId="0" fillId="0" borderId="15" xfId="48" applyNumberFormat="1" applyFont="1" applyBorder="1" applyAlignment="1">
      <alignment horizontal="center" vertical="center"/>
    </xf>
    <xf numFmtId="182" fontId="0" fillId="0" borderId="16" xfId="48" applyNumberFormat="1" applyFont="1" applyBorder="1" applyAlignment="1">
      <alignment horizontal="center" vertical="center"/>
    </xf>
    <xf numFmtId="0" fontId="0" fillId="0" borderId="17" xfId="0" applyBorder="1" applyAlignment="1" quotePrefix="1">
      <alignment horizontal="center"/>
    </xf>
    <xf numFmtId="12" fontId="0" fillId="0" borderId="18" xfId="0" applyNumberFormat="1" applyBorder="1" applyAlignment="1" quotePrefix="1">
      <alignment horizontal="center"/>
    </xf>
    <xf numFmtId="180" fontId="0" fillId="0" borderId="18" xfId="48" applyNumberFormat="1" applyFont="1" applyBorder="1" applyAlignment="1" quotePrefix="1">
      <alignment/>
    </xf>
    <xf numFmtId="180" fontId="0" fillId="0" borderId="18" xfId="0" applyNumberFormat="1" applyBorder="1" applyAlignment="1" quotePrefix="1">
      <alignment/>
    </xf>
    <xf numFmtId="181" fontId="0" fillId="0" borderId="19" xfId="48" applyNumberFormat="1" applyBorder="1" applyAlignment="1">
      <alignment/>
    </xf>
    <xf numFmtId="3" fontId="0" fillId="0" borderId="19" xfId="48" applyNumberFormat="1" applyBorder="1" applyAlignment="1">
      <alignment horizontal="center"/>
    </xf>
    <xf numFmtId="4" fontId="0" fillId="0" borderId="19" xfId="48" applyNumberFormat="1" applyBorder="1" applyAlignment="1">
      <alignment/>
    </xf>
    <xf numFmtId="182" fontId="0" fillId="0" borderId="19" xfId="48" applyNumberFormat="1" applyFont="1" applyBorder="1" applyAlignment="1">
      <alignment/>
    </xf>
    <xf numFmtId="182" fontId="0" fillId="0" borderId="20" xfId="48" applyNumberFormat="1" applyFont="1" applyBorder="1" applyAlignment="1">
      <alignment/>
    </xf>
    <xf numFmtId="0" fontId="0" fillId="0" borderId="18" xfId="0" applyBorder="1" applyAlignment="1" quotePrefix="1">
      <alignment horizontal="center"/>
    </xf>
    <xf numFmtId="180" fontId="0" fillId="0" borderId="18" xfId="48" applyNumberFormat="1" applyFont="1" applyBorder="1" applyAlignment="1" applyProtection="1" quotePrefix="1">
      <alignment/>
      <protection hidden="1" locked="0"/>
    </xf>
    <xf numFmtId="0" fontId="0" fillId="0" borderId="18" xfId="0" applyBorder="1" applyAlignment="1" applyProtection="1" quotePrefix="1">
      <alignment horizontal="center"/>
      <protection hidden="1" locked="0"/>
    </xf>
    <xf numFmtId="180" fontId="0" fillId="0" borderId="18" xfId="0" applyNumberFormat="1" applyBorder="1" applyAlignment="1" applyProtection="1" quotePrefix="1">
      <alignment/>
      <protection hidden="1" locked="0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8" xfId="0" applyBorder="1" applyAlignment="1" applyProtection="1">
      <alignment horizontal="center"/>
      <protection hidden="1" locked="0"/>
    </xf>
    <xf numFmtId="0" fontId="0" fillId="0" borderId="21" xfId="0" applyBorder="1" applyAlignment="1">
      <alignment horizontal="center"/>
    </xf>
    <xf numFmtId="0" fontId="0" fillId="0" borderId="19" xfId="0" applyBorder="1" applyAlignment="1">
      <alignment horizontal="center"/>
    </xf>
    <xf numFmtId="180" fontId="0" fillId="0" borderId="19" xfId="48" applyNumberFormat="1" applyFont="1" applyBorder="1" applyAlignment="1">
      <alignment/>
    </xf>
    <xf numFmtId="180" fontId="0" fillId="0" borderId="19" xfId="48" applyNumberFormat="1" applyBorder="1" applyAlignment="1">
      <alignment/>
    </xf>
    <xf numFmtId="184" fontId="0" fillId="0" borderId="19" xfId="48" applyNumberFormat="1" applyFont="1" applyBorder="1" applyAlignment="1">
      <alignment/>
    </xf>
    <xf numFmtId="12" fontId="0" fillId="0" borderId="18" xfId="0" applyNumberFormat="1" applyBorder="1" applyAlignment="1" quotePrefix="1">
      <alignment/>
    </xf>
    <xf numFmtId="184" fontId="0" fillId="0" borderId="20" xfId="48" applyNumberFormat="1" applyFont="1" applyBorder="1" applyAlignment="1">
      <alignment/>
    </xf>
    <xf numFmtId="185" fontId="0" fillId="0" borderId="18" xfId="0" applyNumberFormat="1" applyBorder="1" applyAlignment="1" quotePrefix="1">
      <alignment horizontal="center"/>
    </xf>
    <xf numFmtId="180" fontId="0" fillId="0" borderId="22" xfId="48" applyNumberFormat="1" applyFont="1" applyBorder="1" applyAlignment="1" quotePrefix="1">
      <alignment/>
    </xf>
    <xf numFmtId="180" fontId="0" fillId="0" borderId="22" xfId="0" applyNumberFormat="1" applyBorder="1" applyAlignment="1" quotePrefix="1">
      <alignment/>
    </xf>
    <xf numFmtId="183" fontId="0" fillId="0" borderId="19" xfId="48" applyNumberFormat="1" applyFont="1" applyBorder="1" applyAlignment="1">
      <alignment/>
    </xf>
    <xf numFmtId="12" fontId="0" fillId="0" borderId="18" xfId="0" applyNumberFormat="1" applyBorder="1" applyAlignment="1">
      <alignment horizontal="center"/>
    </xf>
    <xf numFmtId="3" fontId="0" fillId="0" borderId="19" xfId="48" applyNumberFormat="1" applyFont="1" applyBorder="1" applyAlignment="1">
      <alignment horizontal="center"/>
    </xf>
    <xf numFmtId="186" fontId="0" fillId="0" borderId="18" xfId="0" applyNumberFormat="1" applyBorder="1" applyAlignment="1" applyProtection="1">
      <alignment horizontal="center"/>
      <protection hidden="1" locked="0"/>
    </xf>
    <xf numFmtId="183" fontId="0" fillId="0" borderId="20" xfId="48" applyNumberFormat="1" applyFont="1" applyBorder="1" applyAlignment="1">
      <alignment/>
    </xf>
    <xf numFmtId="41" fontId="0" fillId="0" borderId="19" xfId="48" applyNumberFormat="1" applyFont="1" applyBorder="1" applyAlignment="1">
      <alignment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180" fontId="0" fillId="0" borderId="24" xfId="48" applyNumberFormat="1" applyFont="1" applyBorder="1" applyAlignment="1">
      <alignment/>
    </xf>
    <xf numFmtId="180" fontId="0" fillId="0" borderId="24" xfId="48" applyNumberFormat="1" applyBorder="1" applyAlignment="1">
      <alignment/>
    </xf>
    <xf numFmtId="181" fontId="0" fillId="0" borderId="24" xfId="48" applyNumberFormat="1" applyBorder="1" applyAlignment="1">
      <alignment/>
    </xf>
    <xf numFmtId="3" fontId="0" fillId="0" borderId="24" xfId="48" applyNumberFormat="1" applyBorder="1" applyAlignment="1">
      <alignment horizontal="center"/>
    </xf>
    <xf numFmtId="4" fontId="0" fillId="0" borderId="24" xfId="48" applyNumberFormat="1" applyBorder="1" applyAlignment="1">
      <alignment/>
    </xf>
    <xf numFmtId="184" fontId="0" fillId="0" borderId="24" xfId="48" applyNumberFormat="1" applyFont="1" applyBorder="1" applyAlignment="1">
      <alignment/>
    </xf>
    <xf numFmtId="184" fontId="0" fillId="0" borderId="25" xfId="48" applyNumberFormat="1" applyFont="1" applyBorder="1" applyAlignment="1">
      <alignment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K406"/>
  <sheetViews>
    <sheetView tabSelected="1" zoomScalePageLayoutView="0" workbookViewId="0" topLeftCell="A1">
      <selection activeCell="A1" sqref="A1"/>
    </sheetView>
  </sheetViews>
  <sheetFormatPr defaultColWidth="8.88671875" defaultRowHeight="13.5"/>
  <cols>
    <col min="1" max="1" width="14.99609375" style="7" customWidth="1"/>
    <col min="2" max="2" width="6.10546875" style="7" customWidth="1"/>
    <col min="3" max="3" width="5.6640625" style="8" customWidth="1"/>
    <col min="4" max="4" width="5.6640625" style="7" customWidth="1"/>
    <col min="5" max="5" width="5.6640625" style="9" customWidth="1"/>
    <col min="6" max="6" width="6.99609375" style="3" customWidth="1"/>
    <col min="7" max="7" width="6.4453125" style="4" customWidth="1"/>
    <col min="8" max="8" width="5.88671875" style="5" customWidth="1"/>
    <col min="9" max="11" width="7.6640625" style="10" customWidth="1"/>
  </cols>
  <sheetData>
    <row r="2" spans="1:11" ht="13.5">
      <c r="A2" s="1" t="s">
        <v>0</v>
      </c>
      <c r="B2" s="1"/>
      <c r="C2" s="2"/>
      <c r="D2" s="1"/>
      <c r="E2" s="2"/>
      <c r="I2" s="6"/>
      <c r="J2" s="6"/>
      <c r="K2" s="6"/>
    </row>
    <row r="3" ht="14.25" thickBot="1">
      <c r="K3" s="11"/>
    </row>
    <row r="4" spans="1:11" ht="13.5">
      <c r="A4" s="12" t="s">
        <v>1</v>
      </c>
      <c r="B4" s="13"/>
      <c r="C4" s="14"/>
      <c r="D4" s="15"/>
      <c r="E4" s="14"/>
      <c r="F4" s="16" t="s">
        <v>2</v>
      </c>
      <c r="G4" s="17"/>
      <c r="H4" s="18"/>
      <c r="I4" s="19" t="s">
        <v>3</v>
      </c>
      <c r="J4" s="19" t="s">
        <v>4</v>
      </c>
      <c r="K4" s="20" t="s">
        <v>5</v>
      </c>
    </row>
    <row r="5" spans="1:11" ht="13.5">
      <c r="A5" s="21"/>
      <c r="B5" s="22" t="s">
        <v>6</v>
      </c>
      <c r="C5" s="23" t="s">
        <v>7</v>
      </c>
      <c r="D5" s="22" t="s">
        <v>6</v>
      </c>
      <c r="E5" s="24" t="s">
        <v>7</v>
      </c>
      <c r="F5" s="25" t="s">
        <v>6</v>
      </c>
      <c r="G5" s="26" t="s">
        <v>8</v>
      </c>
      <c r="H5" s="27" t="s">
        <v>7</v>
      </c>
      <c r="I5" s="28"/>
      <c r="J5" s="28"/>
      <c r="K5" s="29"/>
    </row>
    <row r="6" spans="1:11" ht="13.5">
      <c r="A6" s="30" t="s">
        <v>9</v>
      </c>
      <c r="B6" s="31">
        <v>0.5</v>
      </c>
      <c r="C6" s="32">
        <f>ROUND(B6*25.4,1)</f>
        <v>12.7</v>
      </c>
      <c r="D6" s="31">
        <v>0.5</v>
      </c>
      <c r="E6" s="33">
        <f>ROUND(D6*25.4,1)</f>
        <v>12.7</v>
      </c>
      <c r="F6" s="34">
        <v>0.04</v>
      </c>
      <c r="G6" s="35"/>
      <c r="H6" s="36">
        <f aca="true" t="shared" si="0" ref="H6:H16">ROUND(F6*25.4,2)</f>
        <v>1.02</v>
      </c>
      <c r="I6" s="37">
        <f>ROUND(K6/0.45359,3)</f>
        <v>0.247</v>
      </c>
      <c r="J6" s="37">
        <f>ROUNDDOWN(0.0157*H6*(C6+E6-2.4292*H6),3)</f>
        <v>0.367</v>
      </c>
      <c r="K6" s="38">
        <f>ROUND(0.0157*H6*(C6+E6-2.4292*H6)*0.3048,3)</f>
        <v>0.112</v>
      </c>
    </row>
    <row r="7" spans="1:11" ht="13.5">
      <c r="A7" s="30"/>
      <c r="B7" s="31"/>
      <c r="C7" s="32">
        <f>C6</f>
        <v>12.7</v>
      </c>
      <c r="D7" s="31"/>
      <c r="E7" s="33">
        <f>E6</f>
        <v>12.7</v>
      </c>
      <c r="F7" s="34">
        <v>0.042</v>
      </c>
      <c r="G7" s="35">
        <v>19</v>
      </c>
      <c r="H7" s="36">
        <f t="shared" si="0"/>
        <v>1.07</v>
      </c>
      <c r="I7" s="37">
        <f aca="true" t="shared" si="1" ref="I7:I91">ROUND(K7/0.45359,3)</f>
        <v>0.258</v>
      </c>
      <c r="J7" s="37">
        <f aca="true" t="shared" si="2" ref="J7:J41">ROUNDDOWN(0.0157*H7*(C7+E7-2.4292*H7),3)</f>
        <v>0.383</v>
      </c>
      <c r="K7" s="38">
        <f aca="true" t="shared" si="3" ref="K7:K84">ROUND(0.0157*H7*(C7+E7-2.4292*H7)*0.3048,3)</f>
        <v>0.117</v>
      </c>
    </row>
    <row r="8" spans="1:11" ht="13.5">
      <c r="A8" s="30"/>
      <c r="B8" s="31"/>
      <c r="C8" s="32">
        <f>C7</f>
        <v>12.7</v>
      </c>
      <c r="D8" s="31"/>
      <c r="E8" s="33">
        <f>E7</f>
        <v>12.7</v>
      </c>
      <c r="F8" s="34">
        <v>0.047</v>
      </c>
      <c r="G8" s="35"/>
      <c r="H8" s="36">
        <f t="shared" si="0"/>
        <v>1.19</v>
      </c>
      <c r="I8" s="37">
        <f t="shared" si="1"/>
        <v>0.282</v>
      </c>
      <c r="J8" s="37">
        <f t="shared" si="2"/>
        <v>0.42</v>
      </c>
      <c r="K8" s="38">
        <f t="shared" si="3"/>
        <v>0.128</v>
      </c>
    </row>
    <row r="9" spans="1:11" ht="13.5">
      <c r="A9" s="30"/>
      <c r="B9" s="31"/>
      <c r="C9" s="32">
        <f>C8</f>
        <v>12.7</v>
      </c>
      <c r="D9" s="31"/>
      <c r="E9" s="33">
        <f>E8</f>
        <v>12.7</v>
      </c>
      <c r="F9" s="34">
        <v>0.049</v>
      </c>
      <c r="G9" s="35">
        <v>18</v>
      </c>
      <c r="H9" s="36">
        <f t="shared" si="0"/>
        <v>1.24</v>
      </c>
      <c r="I9" s="37">
        <f>ROUND(K9/0.45359,3)</f>
        <v>0.293</v>
      </c>
      <c r="J9" s="37">
        <f>ROUNDDOWN(0.0157*H9*(C9+E9-2.4292*H9),3)</f>
        <v>0.435</v>
      </c>
      <c r="K9" s="38">
        <f>ROUND(0.0157*H9*(C9+E9-2.4292*H9)*0.3048,3)</f>
        <v>0.133</v>
      </c>
    </row>
    <row r="10" spans="1:11" ht="13.5">
      <c r="A10" s="30"/>
      <c r="B10" s="39"/>
      <c r="C10" s="40">
        <f>C6</f>
        <v>12.7</v>
      </c>
      <c r="D10" s="41"/>
      <c r="E10" s="42">
        <f>E6</f>
        <v>12.7</v>
      </c>
      <c r="F10" s="34">
        <v>0.056</v>
      </c>
      <c r="G10" s="35"/>
      <c r="H10" s="36">
        <f t="shared" si="0"/>
        <v>1.42</v>
      </c>
      <c r="I10" s="37">
        <f t="shared" si="1"/>
        <v>0.328</v>
      </c>
      <c r="J10" s="37">
        <f t="shared" si="2"/>
        <v>0.489</v>
      </c>
      <c r="K10" s="38">
        <f t="shared" si="3"/>
        <v>0.149</v>
      </c>
    </row>
    <row r="11" spans="1:11" ht="13.5">
      <c r="A11" s="30"/>
      <c r="B11" s="39"/>
      <c r="C11" s="40">
        <f>C7</f>
        <v>12.7</v>
      </c>
      <c r="D11" s="41"/>
      <c r="E11" s="42">
        <f>E7</f>
        <v>12.7</v>
      </c>
      <c r="F11" s="34">
        <v>0.058</v>
      </c>
      <c r="G11" s="35">
        <v>17</v>
      </c>
      <c r="H11" s="36">
        <f t="shared" si="0"/>
        <v>1.47</v>
      </c>
      <c r="I11" s="37">
        <f>ROUND(K11/0.45359,3)</f>
        <v>0.34</v>
      </c>
      <c r="J11" s="37">
        <f>ROUNDDOWN(0.0157*H11*(C11+E11-2.4292*H11),3)</f>
        <v>0.503</v>
      </c>
      <c r="K11" s="38">
        <f>ROUND(0.0157*H11*(C11+E11-2.4292*H11)*0.3048,3)</f>
        <v>0.154</v>
      </c>
    </row>
    <row r="12" spans="1:11" ht="13.5">
      <c r="A12" s="43"/>
      <c r="B12" s="44"/>
      <c r="C12" s="40">
        <f>C7</f>
        <v>12.7</v>
      </c>
      <c r="D12" s="45"/>
      <c r="E12" s="42">
        <f>E7</f>
        <v>12.7</v>
      </c>
      <c r="F12" s="34">
        <v>0.06</v>
      </c>
      <c r="G12" s="35"/>
      <c r="H12" s="36">
        <f t="shared" si="0"/>
        <v>1.52</v>
      </c>
      <c r="I12" s="37">
        <f>ROUND(K12/0.45359,2)</f>
        <v>0.35</v>
      </c>
      <c r="J12" s="37">
        <f t="shared" si="2"/>
        <v>0.518</v>
      </c>
      <c r="K12" s="38">
        <f t="shared" si="3"/>
        <v>0.158</v>
      </c>
    </row>
    <row r="13" spans="1:11" ht="13.5">
      <c r="A13" s="30"/>
      <c r="B13" s="39"/>
      <c r="C13" s="40">
        <f>C10</f>
        <v>12.7</v>
      </c>
      <c r="D13" s="41"/>
      <c r="E13" s="42">
        <f>E10</f>
        <v>12.7</v>
      </c>
      <c r="F13" s="34">
        <v>0.063</v>
      </c>
      <c r="G13" s="35"/>
      <c r="H13" s="36">
        <f t="shared" si="0"/>
        <v>1.6</v>
      </c>
      <c r="I13" s="37">
        <f t="shared" si="1"/>
        <v>0.364</v>
      </c>
      <c r="J13" s="37">
        <f t="shared" si="2"/>
        <v>0.54</v>
      </c>
      <c r="K13" s="38">
        <f t="shared" si="3"/>
        <v>0.165</v>
      </c>
    </row>
    <row r="14" spans="1:11" ht="13.5">
      <c r="A14" s="30"/>
      <c r="B14" s="39"/>
      <c r="C14" s="40">
        <f>C13</f>
        <v>12.7</v>
      </c>
      <c r="D14" s="41"/>
      <c r="E14" s="42">
        <f>E13</f>
        <v>12.7</v>
      </c>
      <c r="F14" s="34">
        <v>0.065</v>
      </c>
      <c r="G14" s="35">
        <v>16</v>
      </c>
      <c r="H14" s="36">
        <f t="shared" si="0"/>
        <v>1.65</v>
      </c>
      <c r="I14" s="37">
        <f t="shared" si="1"/>
        <v>0.373</v>
      </c>
      <c r="J14" s="37">
        <f t="shared" si="2"/>
        <v>0.554</v>
      </c>
      <c r="K14" s="38">
        <f t="shared" si="3"/>
        <v>0.169</v>
      </c>
    </row>
    <row r="15" spans="1:11" ht="13.5">
      <c r="A15" s="30"/>
      <c r="B15" s="39"/>
      <c r="C15" s="40">
        <f>C14</f>
        <v>12.7</v>
      </c>
      <c r="D15" s="41"/>
      <c r="E15" s="42">
        <f>E14</f>
        <v>12.7</v>
      </c>
      <c r="F15" s="34">
        <v>0.072</v>
      </c>
      <c r="G15" s="35">
        <v>15</v>
      </c>
      <c r="H15" s="36">
        <f t="shared" si="0"/>
        <v>1.83</v>
      </c>
      <c r="I15" s="37">
        <f t="shared" si="1"/>
        <v>0.406</v>
      </c>
      <c r="J15" s="37">
        <f t="shared" si="2"/>
        <v>0.602</v>
      </c>
      <c r="K15" s="38">
        <f t="shared" si="3"/>
        <v>0.184</v>
      </c>
    </row>
    <row r="16" spans="1:11" ht="13.5">
      <c r="A16" s="43"/>
      <c r="B16" s="44"/>
      <c r="C16" s="40">
        <f>C10</f>
        <v>12.7</v>
      </c>
      <c r="D16" s="45"/>
      <c r="E16" s="42">
        <f>E10</f>
        <v>12.7</v>
      </c>
      <c r="F16" s="34">
        <v>0.075</v>
      </c>
      <c r="G16" s="35"/>
      <c r="H16" s="36">
        <f t="shared" si="0"/>
        <v>1.91</v>
      </c>
      <c r="I16" s="37">
        <f t="shared" si="1"/>
        <v>0.419</v>
      </c>
      <c r="J16" s="37">
        <f t="shared" si="2"/>
        <v>0.622</v>
      </c>
      <c r="K16" s="38">
        <f t="shared" si="3"/>
        <v>0.19</v>
      </c>
    </row>
    <row r="17" spans="1:11" ht="13.5">
      <c r="A17" s="46"/>
      <c r="B17" s="47"/>
      <c r="C17" s="48"/>
      <c r="D17" s="47"/>
      <c r="E17" s="49"/>
      <c r="F17" s="34"/>
      <c r="G17" s="35"/>
      <c r="H17" s="36"/>
      <c r="I17" s="37"/>
      <c r="J17" s="37"/>
      <c r="K17" s="38"/>
    </row>
    <row r="18" spans="1:11" ht="13.5">
      <c r="A18" s="30" t="s">
        <v>10</v>
      </c>
      <c r="B18" s="31">
        <v>0.625</v>
      </c>
      <c r="C18" s="32">
        <f>ROUND(B18*25.4,1)</f>
        <v>15.9</v>
      </c>
      <c r="D18" s="31">
        <v>0.625</v>
      </c>
      <c r="E18" s="33">
        <f>ROUND(D18*25.4,1)</f>
        <v>15.9</v>
      </c>
      <c r="F18" s="34">
        <v>0.04</v>
      </c>
      <c r="G18" s="35"/>
      <c r="H18" s="36">
        <f aca="true" t="shared" si="4" ref="H18:H29">ROUND(F18*25.4,2)</f>
        <v>1.02</v>
      </c>
      <c r="I18" s="37">
        <f t="shared" si="1"/>
        <v>0.315</v>
      </c>
      <c r="J18" s="37">
        <f t="shared" si="2"/>
        <v>0.469</v>
      </c>
      <c r="K18" s="38">
        <f t="shared" si="3"/>
        <v>0.143</v>
      </c>
    </row>
    <row r="19" spans="1:11" ht="13.5">
      <c r="A19" s="30"/>
      <c r="B19" s="31"/>
      <c r="C19" s="32">
        <f>C18</f>
        <v>15.9</v>
      </c>
      <c r="D19" s="31"/>
      <c r="E19" s="33">
        <f>E18</f>
        <v>15.9</v>
      </c>
      <c r="F19" s="34">
        <v>0.042</v>
      </c>
      <c r="G19" s="35">
        <v>19</v>
      </c>
      <c r="H19" s="36">
        <f t="shared" si="4"/>
        <v>1.07</v>
      </c>
      <c r="I19" s="37">
        <f t="shared" si="1"/>
        <v>0.331</v>
      </c>
      <c r="J19" s="37">
        <f t="shared" si="2"/>
        <v>0.49</v>
      </c>
      <c r="K19" s="38">
        <f t="shared" si="3"/>
        <v>0.15</v>
      </c>
    </row>
    <row r="20" spans="1:11" ht="13.5">
      <c r="A20" s="30"/>
      <c r="B20" s="31"/>
      <c r="C20" s="32">
        <f>C19</f>
        <v>15.9</v>
      </c>
      <c r="D20" s="31"/>
      <c r="E20" s="33">
        <f>E19</f>
        <v>15.9</v>
      </c>
      <c r="F20" s="34">
        <v>0.047</v>
      </c>
      <c r="G20" s="35"/>
      <c r="H20" s="36">
        <f t="shared" si="4"/>
        <v>1.19</v>
      </c>
      <c r="I20" s="37">
        <f t="shared" si="1"/>
        <v>0.364</v>
      </c>
      <c r="J20" s="37">
        <f t="shared" si="2"/>
        <v>0.54</v>
      </c>
      <c r="K20" s="38">
        <f t="shared" si="3"/>
        <v>0.165</v>
      </c>
    </row>
    <row r="21" spans="1:11" ht="13.5">
      <c r="A21" s="30"/>
      <c r="B21" s="31"/>
      <c r="C21" s="32">
        <f>C20</f>
        <v>15.9</v>
      </c>
      <c r="D21" s="31"/>
      <c r="E21" s="33">
        <f>E20</f>
        <v>15.9</v>
      </c>
      <c r="F21" s="34">
        <v>0.049</v>
      </c>
      <c r="G21" s="35">
        <v>18</v>
      </c>
      <c r="H21" s="36">
        <f t="shared" si="4"/>
        <v>1.24</v>
      </c>
      <c r="I21" s="37">
        <f>ROUND(K21/0.45359,3)</f>
        <v>0.377</v>
      </c>
      <c r="J21" s="37">
        <f>ROUNDDOWN(0.0157*H21*(C21+E21-2.4292*H21),3)</f>
        <v>0.56</v>
      </c>
      <c r="K21" s="38">
        <f>ROUND(0.0157*H21*(C21+E21-2.4292*H21)*0.3048,3)</f>
        <v>0.171</v>
      </c>
    </row>
    <row r="22" spans="1:11" ht="13.5">
      <c r="A22" s="30"/>
      <c r="B22" s="39"/>
      <c r="C22" s="40">
        <f>C18</f>
        <v>15.9</v>
      </c>
      <c r="D22" s="41"/>
      <c r="E22" s="42">
        <f>E18</f>
        <v>15.9</v>
      </c>
      <c r="F22" s="34">
        <v>0.056</v>
      </c>
      <c r="G22" s="35"/>
      <c r="H22" s="36">
        <f t="shared" si="4"/>
        <v>1.42</v>
      </c>
      <c r="I22" s="37">
        <f t="shared" si="1"/>
        <v>0.425</v>
      </c>
      <c r="J22" s="37">
        <f t="shared" si="2"/>
        <v>0.632</v>
      </c>
      <c r="K22" s="38">
        <f t="shared" si="3"/>
        <v>0.193</v>
      </c>
    </row>
    <row r="23" spans="1:11" ht="13.5">
      <c r="A23" s="30"/>
      <c r="B23" s="39"/>
      <c r="C23" s="40">
        <f>C19</f>
        <v>15.9</v>
      </c>
      <c r="D23" s="41"/>
      <c r="E23" s="42">
        <f>E19</f>
        <v>15.9</v>
      </c>
      <c r="F23" s="34">
        <v>0.058</v>
      </c>
      <c r="G23" s="35">
        <v>17</v>
      </c>
      <c r="H23" s="36">
        <f t="shared" si="4"/>
        <v>1.47</v>
      </c>
      <c r="I23" s="37">
        <f>ROUND(K23/0.45359,3)</f>
        <v>0.439</v>
      </c>
      <c r="J23" s="37">
        <f>ROUNDDOWN(0.0157*H23*(C23+E23-2.4292*H23),3)</f>
        <v>0.651</v>
      </c>
      <c r="K23" s="38">
        <f>ROUND(0.0157*H23*(C23+E23-2.4292*H23)*0.3048,3)</f>
        <v>0.199</v>
      </c>
    </row>
    <row r="24" spans="1:11" ht="13.5">
      <c r="A24" s="43"/>
      <c r="B24" s="44"/>
      <c r="C24" s="40">
        <f>C19</f>
        <v>15.9</v>
      </c>
      <c r="D24" s="45"/>
      <c r="E24" s="42">
        <f>E19</f>
        <v>15.9</v>
      </c>
      <c r="F24" s="34">
        <v>0.06</v>
      </c>
      <c r="G24" s="35"/>
      <c r="H24" s="36">
        <f t="shared" si="4"/>
        <v>1.52</v>
      </c>
      <c r="I24" s="37">
        <f>ROUND(K24/0.45359,2)</f>
        <v>0.45</v>
      </c>
      <c r="J24" s="37">
        <f t="shared" si="2"/>
        <v>0.67</v>
      </c>
      <c r="K24" s="38">
        <f t="shared" si="3"/>
        <v>0.204</v>
      </c>
    </row>
    <row r="25" spans="1:11" ht="13.5">
      <c r="A25" s="30"/>
      <c r="B25" s="39"/>
      <c r="C25" s="40">
        <f>C22</f>
        <v>15.9</v>
      </c>
      <c r="D25" s="41"/>
      <c r="E25" s="42">
        <f>E22</f>
        <v>15.9</v>
      </c>
      <c r="F25" s="34">
        <v>0.063</v>
      </c>
      <c r="G25" s="35"/>
      <c r="H25" s="36">
        <f t="shared" si="4"/>
        <v>1.6</v>
      </c>
      <c r="I25" s="37">
        <f t="shared" si="1"/>
        <v>0.472</v>
      </c>
      <c r="J25" s="37">
        <f t="shared" si="2"/>
        <v>0.701</v>
      </c>
      <c r="K25" s="38">
        <f t="shared" si="3"/>
        <v>0.214</v>
      </c>
    </row>
    <row r="26" spans="1:11" ht="13.5">
      <c r="A26" s="30"/>
      <c r="B26" s="39"/>
      <c r="C26" s="40">
        <f>C25</f>
        <v>15.9</v>
      </c>
      <c r="D26" s="41"/>
      <c r="E26" s="42">
        <f>E25</f>
        <v>15.9</v>
      </c>
      <c r="F26" s="34">
        <v>0.065</v>
      </c>
      <c r="G26" s="35">
        <v>16</v>
      </c>
      <c r="H26" s="36">
        <f t="shared" si="4"/>
        <v>1.65</v>
      </c>
      <c r="I26" s="37">
        <f t="shared" si="1"/>
        <v>0.483</v>
      </c>
      <c r="J26" s="37">
        <f t="shared" si="2"/>
        <v>0.719</v>
      </c>
      <c r="K26" s="38">
        <f t="shared" si="3"/>
        <v>0.219</v>
      </c>
    </row>
    <row r="27" spans="1:11" ht="13.5">
      <c r="A27" s="30"/>
      <c r="B27" s="39"/>
      <c r="C27" s="40">
        <f>C26</f>
        <v>15.9</v>
      </c>
      <c r="D27" s="41"/>
      <c r="E27" s="42">
        <f>E26</f>
        <v>15.9</v>
      </c>
      <c r="F27" s="34">
        <v>0.072</v>
      </c>
      <c r="G27" s="35">
        <v>15</v>
      </c>
      <c r="H27" s="36">
        <f t="shared" si="4"/>
        <v>1.83</v>
      </c>
      <c r="I27" s="37">
        <f t="shared" si="1"/>
        <v>0.529</v>
      </c>
      <c r="J27" s="37">
        <f t="shared" si="2"/>
        <v>0.785</v>
      </c>
      <c r="K27" s="38">
        <f t="shared" si="3"/>
        <v>0.24</v>
      </c>
    </row>
    <row r="28" spans="1:11" ht="13.5">
      <c r="A28" s="43"/>
      <c r="B28" s="44"/>
      <c r="C28" s="40">
        <f>C22</f>
        <v>15.9</v>
      </c>
      <c r="D28" s="45"/>
      <c r="E28" s="42">
        <f>E22</f>
        <v>15.9</v>
      </c>
      <c r="F28" s="34">
        <v>0.075</v>
      </c>
      <c r="G28" s="35"/>
      <c r="H28" s="36">
        <f t="shared" si="4"/>
        <v>1.91</v>
      </c>
      <c r="I28" s="37">
        <f t="shared" si="1"/>
        <v>0.547</v>
      </c>
      <c r="J28" s="37">
        <f t="shared" si="2"/>
        <v>0.814</v>
      </c>
      <c r="K28" s="38">
        <f t="shared" si="3"/>
        <v>0.248</v>
      </c>
    </row>
    <row r="29" spans="1:11" ht="13.5">
      <c r="A29" s="43"/>
      <c r="B29" s="44"/>
      <c r="C29" s="40">
        <f>C28</f>
        <v>15.9</v>
      </c>
      <c r="D29" s="45"/>
      <c r="E29" s="42">
        <f>E28</f>
        <v>15.9</v>
      </c>
      <c r="F29" s="34">
        <v>0.083</v>
      </c>
      <c r="G29" s="35">
        <v>14</v>
      </c>
      <c r="H29" s="36">
        <f t="shared" si="4"/>
        <v>2.11</v>
      </c>
      <c r="I29" s="37">
        <f t="shared" si="1"/>
        <v>0.593</v>
      </c>
      <c r="J29" s="37">
        <f t="shared" si="2"/>
        <v>0.883</v>
      </c>
      <c r="K29" s="38">
        <f t="shared" si="3"/>
        <v>0.269</v>
      </c>
    </row>
    <row r="30" spans="1:11" ht="13.5">
      <c r="A30" s="46"/>
      <c r="B30" s="47"/>
      <c r="C30" s="48"/>
      <c r="D30" s="47"/>
      <c r="E30" s="49"/>
      <c r="F30" s="34"/>
      <c r="G30" s="35"/>
      <c r="H30" s="36"/>
      <c r="I30" s="37"/>
      <c r="J30" s="37"/>
      <c r="K30" s="38"/>
    </row>
    <row r="31" spans="1:11" ht="13.5">
      <c r="A31" s="30" t="s">
        <v>11</v>
      </c>
      <c r="B31" s="31">
        <v>0.75</v>
      </c>
      <c r="C31" s="32">
        <f>ROUND(B31*25.4,1)</f>
        <v>19.1</v>
      </c>
      <c r="D31" s="31">
        <v>0.75</v>
      </c>
      <c r="E31" s="33">
        <f>ROUND(D31*25.4,1)</f>
        <v>19.1</v>
      </c>
      <c r="F31" s="34">
        <v>0.04</v>
      </c>
      <c r="G31" s="35"/>
      <c r="H31" s="36">
        <f>ROUND(F31*25.4,2)</f>
        <v>1.02</v>
      </c>
      <c r="I31" s="37">
        <f t="shared" si="1"/>
        <v>0.384</v>
      </c>
      <c r="J31" s="37">
        <f t="shared" si="2"/>
        <v>0.572</v>
      </c>
      <c r="K31" s="38">
        <f t="shared" si="3"/>
        <v>0.174</v>
      </c>
    </row>
    <row r="32" spans="1:11" ht="13.5">
      <c r="A32" s="30"/>
      <c r="B32" s="39"/>
      <c r="C32" s="40">
        <f>C31</f>
        <v>19.1</v>
      </c>
      <c r="D32" s="41"/>
      <c r="E32" s="42">
        <f>E31</f>
        <v>19.1</v>
      </c>
      <c r="F32" s="34">
        <v>0.042</v>
      </c>
      <c r="G32" s="35">
        <v>19</v>
      </c>
      <c r="H32" s="36">
        <f>ROUND(F32*25.4,2)</f>
        <v>1.07</v>
      </c>
      <c r="I32" s="37">
        <f>ROUND(K32/0.45359,3)</f>
        <v>0.401</v>
      </c>
      <c r="J32" s="37">
        <f>ROUNDDOWN(0.0157*H32*(C32+E32-2.4292*H32),3)</f>
        <v>0.598</v>
      </c>
      <c r="K32" s="38">
        <f t="shared" si="3"/>
        <v>0.182</v>
      </c>
    </row>
    <row r="33" spans="1:11" ht="13.5">
      <c r="A33" s="30"/>
      <c r="B33" s="39"/>
      <c r="C33" s="40">
        <f>C31</f>
        <v>19.1</v>
      </c>
      <c r="D33" s="41"/>
      <c r="E33" s="42">
        <f>E31</f>
        <v>19.1</v>
      </c>
      <c r="F33" s="34">
        <v>0.047</v>
      </c>
      <c r="G33" s="35"/>
      <c r="H33" s="36">
        <f>ROUND(F33*25.4,2)</f>
        <v>1.19</v>
      </c>
      <c r="I33" s="37">
        <f t="shared" si="1"/>
        <v>0.443</v>
      </c>
      <c r="J33" s="37">
        <f t="shared" si="2"/>
        <v>0.659</v>
      </c>
      <c r="K33" s="38">
        <f t="shared" si="3"/>
        <v>0.201</v>
      </c>
    </row>
    <row r="34" spans="1:11" ht="13.5">
      <c r="A34" s="30"/>
      <c r="B34" s="39"/>
      <c r="C34" s="40">
        <f aca="true" t="shared" si="5" ref="C34:C45">C33</f>
        <v>19.1</v>
      </c>
      <c r="D34" s="41"/>
      <c r="E34" s="42">
        <f aca="true" t="shared" si="6" ref="E34:E45">E33</f>
        <v>19.1</v>
      </c>
      <c r="F34" s="34">
        <v>0.049</v>
      </c>
      <c r="G34" s="35">
        <v>18</v>
      </c>
      <c r="H34" s="36">
        <f aca="true" t="shared" si="7" ref="H34:H45">ROUND(F34*25.4,2)</f>
        <v>1.24</v>
      </c>
      <c r="I34" s="37">
        <f t="shared" si="1"/>
        <v>0.461</v>
      </c>
      <c r="J34" s="37">
        <f t="shared" si="2"/>
        <v>0.685</v>
      </c>
      <c r="K34" s="38">
        <f t="shared" si="3"/>
        <v>0.209</v>
      </c>
    </row>
    <row r="35" spans="1:11" ht="13.5">
      <c r="A35" s="30"/>
      <c r="B35" s="39"/>
      <c r="C35" s="40">
        <f>C34</f>
        <v>19.1</v>
      </c>
      <c r="D35" s="41"/>
      <c r="E35" s="42">
        <f>E34</f>
        <v>19.1</v>
      </c>
      <c r="F35" s="34">
        <v>0.052</v>
      </c>
      <c r="G35" s="35"/>
      <c r="H35" s="36">
        <f>ROUND(F35*25.4,2)</f>
        <v>1.32</v>
      </c>
      <c r="I35" s="37">
        <f>ROUND(K35/0.45359,3)</f>
        <v>0.487</v>
      </c>
      <c r="J35" s="37">
        <f>ROUNDDOWN(0.0157*H35*(C35+E35-2.4292*H35),3)</f>
        <v>0.725</v>
      </c>
      <c r="K35" s="38">
        <f>ROUND(0.0157*H35*(C35+E35-2.4292*H35)*0.3048,3)</f>
        <v>0.221</v>
      </c>
    </row>
    <row r="36" spans="1:11" ht="13.5">
      <c r="A36" s="30"/>
      <c r="B36" s="39"/>
      <c r="C36" s="40">
        <f>C34</f>
        <v>19.1</v>
      </c>
      <c r="D36" s="41"/>
      <c r="E36" s="42">
        <f>E34</f>
        <v>19.1</v>
      </c>
      <c r="F36" s="34">
        <v>0.056</v>
      </c>
      <c r="G36" s="35"/>
      <c r="H36" s="36">
        <f t="shared" si="7"/>
        <v>1.42</v>
      </c>
      <c r="I36" s="37">
        <f t="shared" si="1"/>
        <v>0.52</v>
      </c>
      <c r="J36" s="37">
        <f t="shared" si="2"/>
        <v>0.774</v>
      </c>
      <c r="K36" s="38">
        <f t="shared" si="3"/>
        <v>0.236</v>
      </c>
    </row>
    <row r="37" spans="1:11" ht="13.5">
      <c r="A37" s="30"/>
      <c r="B37" s="39"/>
      <c r="C37" s="40">
        <f>C36</f>
        <v>19.1</v>
      </c>
      <c r="D37" s="41"/>
      <c r="E37" s="42">
        <f>E36</f>
        <v>19.1</v>
      </c>
      <c r="F37" s="34">
        <v>0.058</v>
      </c>
      <c r="G37" s="35">
        <v>17</v>
      </c>
      <c r="H37" s="36">
        <f t="shared" si="7"/>
        <v>1.47</v>
      </c>
      <c r="I37" s="37">
        <f>ROUND(K37/0.45359,3)</f>
        <v>0.538</v>
      </c>
      <c r="J37" s="37">
        <f>ROUNDDOWN(0.0157*H37*(C37+E37-2.4292*H37),3)</f>
        <v>0.799</v>
      </c>
      <c r="K37" s="38">
        <f>ROUND(0.0157*H37*(C37+E37-2.4292*H37)*0.3048,3)</f>
        <v>0.244</v>
      </c>
    </row>
    <row r="38" spans="1:11" ht="13.5">
      <c r="A38" s="43"/>
      <c r="B38" s="44"/>
      <c r="C38" s="40">
        <f>C33</f>
        <v>19.1</v>
      </c>
      <c r="D38" s="45"/>
      <c r="E38" s="42">
        <f>E33</f>
        <v>19.1</v>
      </c>
      <c r="F38" s="34">
        <v>0.06</v>
      </c>
      <c r="G38" s="35"/>
      <c r="H38" s="36">
        <f t="shared" si="7"/>
        <v>1.52</v>
      </c>
      <c r="I38" s="37">
        <f>ROUND(K38/0.45359,2)</f>
        <v>0.55</v>
      </c>
      <c r="J38" s="37">
        <f t="shared" si="2"/>
        <v>0.823</v>
      </c>
      <c r="K38" s="38">
        <f t="shared" si="3"/>
        <v>0.251</v>
      </c>
    </row>
    <row r="39" spans="1:11" ht="13.5">
      <c r="A39" s="30"/>
      <c r="B39" s="39"/>
      <c r="C39" s="40">
        <f>C36</f>
        <v>19.1</v>
      </c>
      <c r="D39" s="41"/>
      <c r="E39" s="42">
        <f>E36</f>
        <v>19.1</v>
      </c>
      <c r="F39" s="34">
        <v>0.063</v>
      </c>
      <c r="G39" s="35"/>
      <c r="H39" s="36">
        <f t="shared" si="7"/>
        <v>1.6</v>
      </c>
      <c r="I39" s="37">
        <f t="shared" si="1"/>
        <v>0.58</v>
      </c>
      <c r="J39" s="37">
        <f t="shared" si="2"/>
        <v>0.861</v>
      </c>
      <c r="K39" s="38">
        <f t="shared" si="3"/>
        <v>0.263</v>
      </c>
    </row>
    <row r="40" spans="1:11" ht="13.5">
      <c r="A40" s="30"/>
      <c r="B40" s="39"/>
      <c r="C40" s="40">
        <f t="shared" si="5"/>
        <v>19.1</v>
      </c>
      <c r="D40" s="41"/>
      <c r="E40" s="42">
        <f t="shared" si="6"/>
        <v>19.1</v>
      </c>
      <c r="F40" s="34">
        <v>0.065</v>
      </c>
      <c r="G40" s="35">
        <v>16</v>
      </c>
      <c r="H40" s="36">
        <f t="shared" si="7"/>
        <v>1.65</v>
      </c>
      <c r="I40" s="37">
        <f t="shared" si="1"/>
        <v>0.595</v>
      </c>
      <c r="J40" s="37">
        <f t="shared" si="2"/>
        <v>0.885</v>
      </c>
      <c r="K40" s="38">
        <f t="shared" si="3"/>
        <v>0.27</v>
      </c>
    </row>
    <row r="41" spans="1:11" ht="13.5">
      <c r="A41" s="30"/>
      <c r="B41" s="39"/>
      <c r="C41" s="40">
        <f t="shared" si="5"/>
        <v>19.1</v>
      </c>
      <c r="D41" s="41"/>
      <c r="E41" s="42">
        <f t="shared" si="6"/>
        <v>19.1</v>
      </c>
      <c r="F41" s="34">
        <v>0.072</v>
      </c>
      <c r="G41" s="35">
        <v>15</v>
      </c>
      <c r="H41" s="36">
        <f t="shared" si="7"/>
        <v>1.83</v>
      </c>
      <c r="I41" s="37">
        <f t="shared" si="1"/>
        <v>0.653</v>
      </c>
      <c r="J41" s="37">
        <f t="shared" si="2"/>
        <v>0.969</v>
      </c>
      <c r="K41" s="38">
        <f t="shared" si="3"/>
        <v>0.296</v>
      </c>
    </row>
    <row r="42" spans="1:11" ht="13.5">
      <c r="A42" s="30"/>
      <c r="B42" s="39"/>
      <c r="C42" s="40">
        <f t="shared" si="5"/>
        <v>19.1</v>
      </c>
      <c r="D42" s="41"/>
      <c r="E42" s="42">
        <f t="shared" si="6"/>
        <v>19.1</v>
      </c>
      <c r="F42" s="34">
        <v>0.075</v>
      </c>
      <c r="G42" s="35"/>
      <c r="H42" s="36">
        <f t="shared" si="7"/>
        <v>1.91</v>
      </c>
      <c r="I42" s="37">
        <f t="shared" si="1"/>
        <v>0.677</v>
      </c>
      <c r="J42" s="50">
        <f>ROUNDDOWN(0.0157*H42*(C42+E42-2.4292*H42),2)</f>
        <v>1</v>
      </c>
      <c r="K42" s="38">
        <f t="shared" si="3"/>
        <v>0.307</v>
      </c>
    </row>
    <row r="43" spans="1:11" ht="13.5">
      <c r="A43" s="30"/>
      <c r="B43" s="39"/>
      <c r="C43" s="40">
        <f t="shared" si="5"/>
        <v>19.1</v>
      </c>
      <c r="D43" s="41"/>
      <c r="E43" s="42">
        <f t="shared" si="6"/>
        <v>19.1</v>
      </c>
      <c r="F43" s="34">
        <v>0.078</v>
      </c>
      <c r="G43" s="35"/>
      <c r="H43" s="36">
        <f t="shared" si="7"/>
        <v>1.98</v>
      </c>
      <c r="I43" s="37">
        <f t="shared" si="1"/>
        <v>0.697</v>
      </c>
      <c r="J43" s="50">
        <f>ROUNDDOWN(0.0157*H43*(C43+E43-2.4292*H43),2)</f>
        <v>1.03</v>
      </c>
      <c r="K43" s="38">
        <f t="shared" si="3"/>
        <v>0.316</v>
      </c>
    </row>
    <row r="44" spans="1:11" ht="13.5">
      <c r="A44" s="30"/>
      <c r="B44" s="39"/>
      <c r="C44" s="40">
        <f t="shared" si="5"/>
        <v>19.1</v>
      </c>
      <c r="D44" s="41"/>
      <c r="E44" s="42">
        <f t="shared" si="6"/>
        <v>19.1</v>
      </c>
      <c r="F44" s="34">
        <v>0.083</v>
      </c>
      <c r="G44" s="35">
        <v>14</v>
      </c>
      <c r="H44" s="36">
        <f t="shared" si="7"/>
        <v>2.11</v>
      </c>
      <c r="I44" s="37">
        <f t="shared" si="1"/>
        <v>0.736</v>
      </c>
      <c r="J44" s="50">
        <f>ROUNDDOWN(0.0157*H44*(C44+E44-2.4292*H44),2)</f>
        <v>1.09</v>
      </c>
      <c r="K44" s="38">
        <f t="shared" si="3"/>
        <v>0.334</v>
      </c>
    </row>
    <row r="45" spans="1:11" ht="13.5">
      <c r="A45" s="30"/>
      <c r="B45" s="39"/>
      <c r="C45" s="40">
        <f t="shared" si="5"/>
        <v>19.1</v>
      </c>
      <c r="D45" s="41"/>
      <c r="E45" s="42">
        <f t="shared" si="6"/>
        <v>19.1</v>
      </c>
      <c r="F45" s="34">
        <v>0.095</v>
      </c>
      <c r="G45" s="35">
        <v>13</v>
      </c>
      <c r="H45" s="36">
        <f t="shared" si="7"/>
        <v>2.41</v>
      </c>
      <c r="I45" s="37">
        <f t="shared" si="1"/>
        <v>0.822</v>
      </c>
      <c r="J45" s="50">
        <f>ROUNDDOWN(0.0157*H45*(C45+E45-2.4292*H45),2)</f>
        <v>1.22</v>
      </c>
      <c r="K45" s="38">
        <f t="shared" si="3"/>
        <v>0.373</v>
      </c>
    </row>
    <row r="46" spans="1:11" ht="13.5">
      <c r="A46" s="43"/>
      <c r="B46" s="44"/>
      <c r="C46" s="40">
        <f>C33</f>
        <v>19.1</v>
      </c>
      <c r="D46" s="45"/>
      <c r="E46" s="42">
        <f>E33</f>
        <v>19.1</v>
      </c>
      <c r="F46" s="34">
        <v>0.12</v>
      </c>
      <c r="G46" s="35">
        <v>11</v>
      </c>
      <c r="H46" s="36">
        <f>ROUND(F46*25.4,2)</f>
        <v>3.05</v>
      </c>
      <c r="I46" s="37">
        <f t="shared" si="1"/>
        <v>0.99</v>
      </c>
      <c r="J46" s="50">
        <f>ROUNDDOWN(0.0157*H46*(C46+E46-2.4292*H46),2)</f>
        <v>1.47</v>
      </c>
      <c r="K46" s="38">
        <f t="shared" si="3"/>
        <v>0.449</v>
      </c>
    </row>
    <row r="47" spans="1:11" ht="13.5">
      <c r="A47" s="46"/>
      <c r="B47" s="47"/>
      <c r="C47" s="48"/>
      <c r="D47" s="47"/>
      <c r="E47" s="49"/>
      <c r="F47" s="34"/>
      <c r="G47" s="35"/>
      <c r="H47" s="36"/>
      <c r="I47" s="37"/>
      <c r="J47" s="37"/>
      <c r="K47" s="38"/>
    </row>
    <row r="48" spans="1:11" ht="13.5">
      <c r="A48" s="30" t="s">
        <v>12</v>
      </c>
      <c r="B48" s="31">
        <v>0.875</v>
      </c>
      <c r="C48" s="32">
        <f>ROUND(B48*25.4,1)</f>
        <v>22.2</v>
      </c>
      <c r="D48" s="31">
        <v>0.875</v>
      </c>
      <c r="E48" s="33">
        <f>ROUND(D48*25.4,1)</f>
        <v>22.2</v>
      </c>
      <c r="F48" s="34">
        <v>0.04</v>
      </c>
      <c r="G48" s="35"/>
      <c r="H48" s="36">
        <f>ROUND(F48*25.4,2)</f>
        <v>1.02</v>
      </c>
      <c r="I48" s="37">
        <f t="shared" si="1"/>
        <v>0.452</v>
      </c>
      <c r="J48" s="37">
        <f aca="true" t="shared" si="8" ref="J48:J54">ROUNDDOWN(0.0157*H48*(C48+E48-2.4292*H48),3)</f>
        <v>0.671</v>
      </c>
      <c r="K48" s="38">
        <f t="shared" si="3"/>
        <v>0.205</v>
      </c>
    </row>
    <row r="49" spans="1:11" ht="13.5">
      <c r="A49" s="30"/>
      <c r="B49" s="39"/>
      <c r="C49" s="40">
        <f>C48</f>
        <v>22.2</v>
      </c>
      <c r="D49" s="41"/>
      <c r="E49" s="42">
        <f>E48</f>
        <v>22.2</v>
      </c>
      <c r="F49" s="34">
        <v>0.042</v>
      </c>
      <c r="G49" s="35">
        <v>19</v>
      </c>
      <c r="H49" s="36">
        <f>ROUND(F49*25.4,2)</f>
        <v>1.07</v>
      </c>
      <c r="I49" s="37">
        <f t="shared" si="1"/>
        <v>0.472</v>
      </c>
      <c r="J49" s="37">
        <f t="shared" si="8"/>
        <v>0.702</v>
      </c>
      <c r="K49" s="38">
        <f t="shared" si="3"/>
        <v>0.214</v>
      </c>
    </row>
    <row r="50" spans="1:11" ht="13.5">
      <c r="A50" s="30"/>
      <c r="B50" s="39"/>
      <c r="C50" s="40">
        <f>C48</f>
        <v>22.2</v>
      </c>
      <c r="D50" s="41"/>
      <c r="E50" s="42">
        <f>E48</f>
        <v>22.2</v>
      </c>
      <c r="F50" s="34">
        <v>0.047</v>
      </c>
      <c r="G50" s="35"/>
      <c r="H50" s="36">
        <f aca="true" t="shared" si="9" ref="H50:H62">ROUND(F50*25.4,2)</f>
        <v>1.19</v>
      </c>
      <c r="I50" s="37">
        <f>ROUND(K50/0.45359,3)</f>
        <v>0.52</v>
      </c>
      <c r="J50" s="37">
        <f>ROUNDDOWN(0.0157*H50*(C50+E50-2.4292*H50),3)</f>
        <v>0.775</v>
      </c>
      <c r="K50" s="38">
        <f t="shared" si="3"/>
        <v>0.236</v>
      </c>
    </row>
    <row r="51" spans="1:11" ht="13.5">
      <c r="A51" s="30"/>
      <c r="B51" s="39"/>
      <c r="C51" s="40">
        <f>C49</f>
        <v>22.2</v>
      </c>
      <c r="D51" s="41"/>
      <c r="E51" s="42">
        <f>E49</f>
        <v>22.2</v>
      </c>
      <c r="F51" s="34">
        <v>0.049</v>
      </c>
      <c r="G51" s="35">
        <v>18</v>
      </c>
      <c r="H51" s="36">
        <f t="shared" si="9"/>
        <v>1.24</v>
      </c>
      <c r="I51" s="37">
        <f t="shared" si="1"/>
        <v>0.542</v>
      </c>
      <c r="J51" s="37">
        <f t="shared" si="8"/>
        <v>0.805</v>
      </c>
      <c r="K51" s="38">
        <f t="shared" si="3"/>
        <v>0.246</v>
      </c>
    </row>
    <row r="52" spans="1:11" ht="13.5">
      <c r="A52" s="30"/>
      <c r="B52" s="39"/>
      <c r="C52" s="40">
        <f aca="true" t="shared" si="10" ref="C52:C61">C51</f>
        <v>22.2</v>
      </c>
      <c r="D52" s="41"/>
      <c r="E52" s="42">
        <f aca="true" t="shared" si="11" ref="E52:E61">E51</f>
        <v>22.2</v>
      </c>
      <c r="F52" s="34">
        <v>0.056</v>
      </c>
      <c r="G52" s="35"/>
      <c r="H52" s="36">
        <f t="shared" si="9"/>
        <v>1.42</v>
      </c>
      <c r="I52" s="37">
        <f t="shared" si="1"/>
        <v>0.613</v>
      </c>
      <c r="J52" s="37">
        <f t="shared" si="8"/>
        <v>0.912</v>
      </c>
      <c r="K52" s="38">
        <f t="shared" si="3"/>
        <v>0.278</v>
      </c>
    </row>
    <row r="53" spans="1:11" ht="13.5">
      <c r="A53" s="30"/>
      <c r="B53" s="39"/>
      <c r="C53" s="40">
        <f>C52</f>
        <v>22.2</v>
      </c>
      <c r="D53" s="41"/>
      <c r="E53" s="42">
        <f>E52</f>
        <v>22.2</v>
      </c>
      <c r="F53" s="34">
        <v>0.058</v>
      </c>
      <c r="G53" s="35">
        <v>17</v>
      </c>
      <c r="H53" s="36">
        <f t="shared" si="9"/>
        <v>1.47</v>
      </c>
      <c r="I53" s="37">
        <f>ROUND(K53/0.45359,3)</f>
        <v>0.633</v>
      </c>
      <c r="J53" s="37">
        <f>ROUNDDOWN(0.0157*H53*(C53+E53-2.4292*H53),3)</f>
        <v>0.942</v>
      </c>
      <c r="K53" s="38">
        <f>ROUND(0.0157*H53*(C53+E53-2.4292*H53)*0.3048,3)</f>
        <v>0.287</v>
      </c>
    </row>
    <row r="54" spans="1:11" ht="13.5">
      <c r="A54" s="43"/>
      <c r="B54" s="44"/>
      <c r="C54" s="40">
        <f>C49</f>
        <v>22.2</v>
      </c>
      <c r="D54" s="45"/>
      <c r="E54" s="42">
        <f>E49</f>
        <v>22.2</v>
      </c>
      <c r="F54" s="34">
        <v>0.06</v>
      </c>
      <c r="G54" s="35"/>
      <c r="H54" s="36">
        <f t="shared" si="9"/>
        <v>1.52</v>
      </c>
      <c r="I54" s="37">
        <f t="shared" si="1"/>
        <v>0.653</v>
      </c>
      <c r="J54" s="37">
        <f t="shared" si="8"/>
        <v>0.971</v>
      </c>
      <c r="K54" s="38">
        <f t="shared" si="3"/>
        <v>0.296</v>
      </c>
    </row>
    <row r="55" spans="1:11" ht="13.5">
      <c r="A55" s="30"/>
      <c r="B55" s="39"/>
      <c r="C55" s="40">
        <f>C52</f>
        <v>22.2</v>
      </c>
      <c r="D55" s="41"/>
      <c r="E55" s="42">
        <f>E52</f>
        <v>22.2</v>
      </c>
      <c r="F55" s="34">
        <v>0.063</v>
      </c>
      <c r="G55" s="35"/>
      <c r="H55" s="36">
        <f t="shared" si="9"/>
        <v>1.6</v>
      </c>
      <c r="I55" s="37">
        <f t="shared" si="1"/>
        <v>0.683</v>
      </c>
      <c r="J55" s="50">
        <f>ROUNDDOWN(0.0157*H55*(C55+E55-2.4292*H55),2)</f>
        <v>1.01</v>
      </c>
      <c r="K55" s="38">
        <f t="shared" si="3"/>
        <v>0.31</v>
      </c>
    </row>
    <row r="56" spans="1:11" ht="13.5">
      <c r="A56" s="30"/>
      <c r="B56" s="39"/>
      <c r="C56" s="40">
        <f t="shared" si="10"/>
        <v>22.2</v>
      </c>
      <c r="D56" s="41"/>
      <c r="E56" s="42">
        <f t="shared" si="11"/>
        <v>22.2</v>
      </c>
      <c r="F56" s="34">
        <v>0.065</v>
      </c>
      <c r="G56" s="35">
        <v>16</v>
      </c>
      <c r="H56" s="36">
        <f t="shared" si="9"/>
        <v>1.65</v>
      </c>
      <c r="I56" s="37">
        <f t="shared" si="1"/>
        <v>0.703</v>
      </c>
      <c r="J56" s="50">
        <f aca="true" t="shared" si="12" ref="J56:J63">ROUNDDOWN(0.0157*H56*(C56+E56-2.4292*H56),2)</f>
        <v>1.04</v>
      </c>
      <c r="K56" s="38">
        <f t="shared" si="3"/>
        <v>0.319</v>
      </c>
    </row>
    <row r="57" spans="1:11" ht="13.5">
      <c r="A57" s="30"/>
      <c r="B57" s="39"/>
      <c r="C57" s="40">
        <f t="shared" si="10"/>
        <v>22.2</v>
      </c>
      <c r="D57" s="41"/>
      <c r="E57" s="42">
        <f t="shared" si="11"/>
        <v>22.2</v>
      </c>
      <c r="F57" s="34">
        <v>0.072</v>
      </c>
      <c r="G57" s="35">
        <v>15</v>
      </c>
      <c r="H57" s="36">
        <f t="shared" si="9"/>
        <v>1.83</v>
      </c>
      <c r="I57" s="37">
        <f t="shared" si="1"/>
        <v>0.772</v>
      </c>
      <c r="J57" s="50">
        <f t="shared" si="12"/>
        <v>1.14</v>
      </c>
      <c r="K57" s="38">
        <f t="shared" si="3"/>
        <v>0.35</v>
      </c>
    </row>
    <row r="58" spans="1:11" ht="13.5">
      <c r="A58" s="30"/>
      <c r="B58" s="39"/>
      <c r="C58" s="40">
        <f t="shared" si="10"/>
        <v>22.2</v>
      </c>
      <c r="D58" s="41"/>
      <c r="E58" s="42">
        <f t="shared" si="11"/>
        <v>22.2</v>
      </c>
      <c r="F58" s="34">
        <v>0.075</v>
      </c>
      <c r="G58" s="35"/>
      <c r="H58" s="36">
        <f t="shared" si="9"/>
        <v>1.91</v>
      </c>
      <c r="I58" s="37">
        <f t="shared" si="1"/>
        <v>0.8</v>
      </c>
      <c r="J58" s="50">
        <f t="shared" si="12"/>
        <v>1.19</v>
      </c>
      <c r="K58" s="38">
        <f t="shared" si="3"/>
        <v>0.363</v>
      </c>
    </row>
    <row r="59" spans="1:11" ht="13.5">
      <c r="A59" s="30"/>
      <c r="B59" s="39"/>
      <c r="C59" s="40">
        <f t="shared" si="10"/>
        <v>22.2</v>
      </c>
      <c r="D59" s="41"/>
      <c r="E59" s="42">
        <f t="shared" si="11"/>
        <v>22.2</v>
      </c>
      <c r="F59" s="34">
        <v>0.078</v>
      </c>
      <c r="G59" s="35"/>
      <c r="H59" s="36">
        <f t="shared" si="9"/>
        <v>1.98</v>
      </c>
      <c r="I59" s="37">
        <f t="shared" si="1"/>
        <v>0.827</v>
      </c>
      <c r="J59" s="50">
        <f t="shared" si="12"/>
        <v>1.23</v>
      </c>
      <c r="K59" s="38">
        <f t="shared" si="3"/>
        <v>0.375</v>
      </c>
    </row>
    <row r="60" spans="1:11" ht="13.5">
      <c r="A60" s="30"/>
      <c r="B60" s="39"/>
      <c r="C60" s="40">
        <f t="shared" si="10"/>
        <v>22.2</v>
      </c>
      <c r="D60" s="41"/>
      <c r="E60" s="42">
        <f t="shared" si="11"/>
        <v>22.2</v>
      </c>
      <c r="F60" s="34">
        <v>0.083</v>
      </c>
      <c r="G60" s="35">
        <v>14</v>
      </c>
      <c r="H60" s="36">
        <f t="shared" si="9"/>
        <v>2.11</v>
      </c>
      <c r="I60" s="37">
        <f t="shared" si="1"/>
        <v>0.875</v>
      </c>
      <c r="J60" s="50">
        <f t="shared" si="12"/>
        <v>1.3</v>
      </c>
      <c r="K60" s="38">
        <f t="shared" si="3"/>
        <v>0.397</v>
      </c>
    </row>
    <row r="61" spans="1:11" ht="13.5">
      <c r="A61" s="30"/>
      <c r="B61" s="39"/>
      <c r="C61" s="40">
        <f t="shared" si="10"/>
        <v>22.2</v>
      </c>
      <c r="D61" s="41"/>
      <c r="E61" s="42">
        <f t="shared" si="11"/>
        <v>22.2</v>
      </c>
      <c r="F61" s="34">
        <v>0.095</v>
      </c>
      <c r="G61" s="35">
        <v>13</v>
      </c>
      <c r="H61" s="36">
        <f t="shared" si="9"/>
        <v>2.41</v>
      </c>
      <c r="I61" s="37">
        <f t="shared" si="1"/>
        <v>0.981</v>
      </c>
      <c r="J61" s="50">
        <f t="shared" si="12"/>
        <v>1.45</v>
      </c>
      <c r="K61" s="38">
        <f t="shared" si="3"/>
        <v>0.445</v>
      </c>
    </row>
    <row r="62" spans="1:11" ht="13.5">
      <c r="A62" s="30"/>
      <c r="B62" s="39"/>
      <c r="C62" s="40">
        <f>C61</f>
        <v>22.2</v>
      </c>
      <c r="D62" s="41"/>
      <c r="E62" s="42">
        <f>E61</f>
        <v>22.2</v>
      </c>
      <c r="F62" s="34">
        <v>0.109</v>
      </c>
      <c r="G62" s="35">
        <v>12</v>
      </c>
      <c r="H62" s="36">
        <f t="shared" si="9"/>
        <v>2.77</v>
      </c>
      <c r="I62" s="37">
        <f>ROUND(K62/0.45359,3)</f>
        <v>1.1</v>
      </c>
      <c r="J62" s="50">
        <f>ROUNDDOWN(0.0157*H62*(C62+E62-2.4292*H62),2)</f>
        <v>1.63</v>
      </c>
      <c r="K62" s="38">
        <f>ROUND(0.0157*H62*(C62+E62-2.4292*H62)*0.3048,3)</f>
        <v>0.499</v>
      </c>
    </row>
    <row r="63" spans="1:11" ht="13.5">
      <c r="A63" s="43"/>
      <c r="B63" s="44"/>
      <c r="C63" s="40">
        <f>C49</f>
        <v>22.2</v>
      </c>
      <c r="D63" s="45"/>
      <c r="E63" s="42">
        <f>E49</f>
        <v>22.2</v>
      </c>
      <c r="F63" s="34">
        <v>0.12</v>
      </c>
      <c r="G63" s="35">
        <v>11</v>
      </c>
      <c r="H63" s="36">
        <f>ROUND(F63*25.4,2)</f>
        <v>3.05</v>
      </c>
      <c r="I63" s="50">
        <f>ROUND(K63/0.45359,2)</f>
        <v>1.19</v>
      </c>
      <c r="J63" s="50">
        <f t="shared" si="12"/>
        <v>1.77</v>
      </c>
      <c r="K63" s="38">
        <f t="shared" si="3"/>
        <v>0.54</v>
      </c>
    </row>
    <row r="64" spans="1:11" ht="13.5">
      <c r="A64" s="46"/>
      <c r="B64" s="47"/>
      <c r="C64" s="48"/>
      <c r="D64" s="47"/>
      <c r="E64" s="49"/>
      <c r="F64" s="34"/>
      <c r="G64" s="35"/>
      <c r="H64" s="36"/>
      <c r="I64" s="37"/>
      <c r="J64" s="37"/>
      <c r="K64" s="38"/>
    </row>
    <row r="65" spans="1:11" ht="13.5">
      <c r="A65" s="43" t="s">
        <v>13</v>
      </c>
      <c r="B65" s="51">
        <v>1</v>
      </c>
      <c r="C65" s="32">
        <f>ROUND(B65*25.4,1)</f>
        <v>25.4</v>
      </c>
      <c r="D65" s="51">
        <v>1</v>
      </c>
      <c r="E65" s="33">
        <f>ROUND(D65*25.4,1)</f>
        <v>25.4</v>
      </c>
      <c r="F65" s="34">
        <v>0.04</v>
      </c>
      <c r="G65" s="35"/>
      <c r="H65" s="36">
        <f>ROUND(F65*25.4,2)</f>
        <v>1.02</v>
      </c>
      <c r="I65" s="37">
        <f t="shared" si="1"/>
        <v>0.52</v>
      </c>
      <c r="J65" s="37">
        <f>ROUNDDOWN(0.0157*H65*(C65+E65-2.4292*H65),3)</f>
        <v>0.773</v>
      </c>
      <c r="K65" s="38">
        <f t="shared" si="3"/>
        <v>0.236</v>
      </c>
    </row>
    <row r="66" spans="1:11" ht="13.5">
      <c r="A66" s="30"/>
      <c r="B66" s="39"/>
      <c r="C66" s="40">
        <f>C65</f>
        <v>25.4</v>
      </c>
      <c r="D66" s="41"/>
      <c r="E66" s="42">
        <f>E65</f>
        <v>25.4</v>
      </c>
      <c r="F66" s="34">
        <v>0.042</v>
      </c>
      <c r="G66" s="35">
        <v>19</v>
      </c>
      <c r="H66" s="36">
        <f>ROUND(F66*25.4,2)</f>
        <v>1.07</v>
      </c>
      <c r="I66" s="37">
        <f t="shared" si="1"/>
        <v>0.545</v>
      </c>
      <c r="J66" s="37">
        <f>ROUNDDOWN(0.0157*H66*(C66+E66-2.4292*H66),3)</f>
        <v>0.809</v>
      </c>
      <c r="K66" s="38">
        <f t="shared" si="3"/>
        <v>0.247</v>
      </c>
    </row>
    <row r="67" spans="1:11" ht="13.5">
      <c r="A67" s="30"/>
      <c r="B67" s="39"/>
      <c r="C67" s="40">
        <f>C65</f>
        <v>25.4</v>
      </c>
      <c r="D67" s="41"/>
      <c r="E67" s="42">
        <f>E65</f>
        <v>25.4</v>
      </c>
      <c r="F67" s="34">
        <v>0.047</v>
      </c>
      <c r="G67" s="35"/>
      <c r="H67" s="36">
        <f aca="true" t="shared" si="13" ref="H67:H78">ROUND(F67*25.4,2)</f>
        <v>1.19</v>
      </c>
      <c r="I67" s="37">
        <f>ROUND(K67/0.45359,3)</f>
        <v>0.602</v>
      </c>
      <c r="J67" s="37">
        <f>ROUNDDOWN(0.0157*H67*(C67+E67-2.4292*H67),3)</f>
        <v>0.895</v>
      </c>
      <c r="K67" s="38">
        <f t="shared" si="3"/>
        <v>0.273</v>
      </c>
    </row>
    <row r="68" spans="1:11" ht="13.5">
      <c r="A68" s="30"/>
      <c r="B68" s="39"/>
      <c r="C68" s="40">
        <f>C66</f>
        <v>25.4</v>
      </c>
      <c r="D68" s="41"/>
      <c r="E68" s="42">
        <f>E66</f>
        <v>25.4</v>
      </c>
      <c r="F68" s="34">
        <v>0.049</v>
      </c>
      <c r="G68" s="35">
        <v>18</v>
      </c>
      <c r="H68" s="36">
        <f t="shared" si="13"/>
        <v>1.24</v>
      </c>
      <c r="I68" s="37">
        <f t="shared" si="1"/>
        <v>0.626</v>
      </c>
      <c r="J68" s="37">
        <f>ROUNDDOWN(0.0157*H68*(C68+E68-2.4292*H68),3)</f>
        <v>0.93</v>
      </c>
      <c r="K68" s="38">
        <f t="shared" si="3"/>
        <v>0.284</v>
      </c>
    </row>
    <row r="69" spans="1:11" ht="13.5">
      <c r="A69" s="30"/>
      <c r="B69" s="39"/>
      <c r="C69" s="40">
        <f>C67</f>
        <v>25.4</v>
      </c>
      <c r="D69" s="41"/>
      <c r="E69" s="42">
        <f>E67</f>
        <v>25.4</v>
      </c>
      <c r="F69" s="34">
        <v>0.052</v>
      </c>
      <c r="G69" s="35"/>
      <c r="H69" s="36">
        <f>ROUND(F69*25.4,2)</f>
        <v>1.32</v>
      </c>
      <c r="I69" s="37">
        <f>ROUND(K69/0.45359,3)</f>
        <v>0.664</v>
      </c>
      <c r="J69" s="37">
        <f>ROUNDDOWN(0.0157*H69*(C69+E69-2.4292*H69),3)</f>
        <v>0.986</v>
      </c>
      <c r="K69" s="38">
        <f>ROUND(0.0157*H69*(C69+E69-2.4292*H69)*0.3048,3)</f>
        <v>0.301</v>
      </c>
    </row>
    <row r="70" spans="1:11" ht="13.5">
      <c r="A70" s="30"/>
      <c r="B70" s="39"/>
      <c r="C70" s="40">
        <f>C68</f>
        <v>25.4</v>
      </c>
      <c r="D70" s="41"/>
      <c r="E70" s="42">
        <f>E68</f>
        <v>25.4</v>
      </c>
      <c r="F70" s="34">
        <v>0.056</v>
      </c>
      <c r="G70" s="35"/>
      <c r="H70" s="36">
        <f t="shared" si="13"/>
        <v>1.42</v>
      </c>
      <c r="I70" s="37">
        <f t="shared" si="1"/>
        <v>0.71</v>
      </c>
      <c r="J70" s="50">
        <f>ROUNDDOWN(0.0157*H70*(C70+E70-2.4292*H70),2)</f>
        <v>1.05</v>
      </c>
      <c r="K70" s="38">
        <f t="shared" si="3"/>
        <v>0.322</v>
      </c>
    </row>
    <row r="71" spans="1:11" ht="13.5">
      <c r="A71" s="30"/>
      <c r="B71" s="39"/>
      <c r="C71" s="40">
        <f>C70</f>
        <v>25.4</v>
      </c>
      <c r="D71" s="41"/>
      <c r="E71" s="42">
        <f>E70</f>
        <v>25.4</v>
      </c>
      <c r="F71" s="34">
        <v>0.058</v>
      </c>
      <c r="G71" s="35">
        <v>17</v>
      </c>
      <c r="H71" s="36">
        <f t="shared" si="13"/>
        <v>1.47</v>
      </c>
      <c r="I71" s="37">
        <f>ROUND(K71/0.45359,3)</f>
        <v>0.732</v>
      </c>
      <c r="J71" s="50">
        <f>ROUNDDOWN(0.0157*H71*(C71+E71-2.4292*H71),2)</f>
        <v>1.08</v>
      </c>
      <c r="K71" s="38">
        <f>ROUND(0.0157*H71*(C71+E71-2.4292*H71)*0.3048,3)</f>
        <v>0.332</v>
      </c>
    </row>
    <row r="72" spans="1:11" ht="13.5">
      <c r="A72" s="43"/>
      <c r="B72" s="44"/>
      <c r="C72" s="40">
        <f>C65</f>
        <v>25.4</v>
      </c>
      <c r="D72" s="45"/>
      <c r="E72" s="42">
        <f>E65</f>
        <v>25.4</v>
      </c>
      <c r="F72" s="34">
        <v>0.059</v>
      </c>
      <c r="G72" s="35"/>
      <c r="H72" s="36">
        <f>ROUND(F72*25.4,2)</f>
        <v>1.5</v>
      </c>
      <c r="I72" s="37">
        <f>ROUND(K72/0.45359,2)</f>
        <v>0.75</v>
      </c>
      <c r="J72" s="50">
        <f>ROUNDDOWN(0.0157*H72*(C72+E72-2.4292*H72),2)</f>
        <v>1.11</v>
      </c>
      <c r="K72" s="38">
        <f>ROUND(0.0157*H72*(C72+E72-2.4292*H72)*0.3048,3)</f>
        <v>0.338</v>
      </c>
    </row>
    <row r="73" spans="1:11" ht="13.5">
      <c r="A73" s="43"/>
      <c r="B73" s="44"/>
      <c r="C73" s="40">
        <f>C66</f>
        <v>25.4</v>
      </c>
      <c r="D73" s="45"/>
      <c r="E73" s="42">
        <f>E66</f>
        <v>25.4</v>
      </c>
      <c r="F73" s="34">
        <v>0.06</v>
      </c>
      <c r="G73" s="35"/>
      <c r="H73" s="36">
        <f t="shared" si="13"/>
        <v>1.52</v>
      </c>
      <c r="I73" s="37">
        <f>ROUND(K73/0.45359,2)</f>
        <v>0.76</v>
      </c>
      <c r="J73" s="50">
        <f aca="true" t="shared" si="14" ref="J73:J82">ROUNDDOWN(0.0157*H73*(C73+E73-2.4292*H73),2)</f>
        <v>1.12</v>
      </c>
      <c r="K73" s="38">
        <f t="shared" si="3"/>
        <v>0.343</v>
      </c>
    </row>
    <row r="74" spans="1:11" ht="13.5">
      <c r="A74" s="30"/>
      <c r="B74" s="39"/>
      <c r="C74" s="40">
        <f>C70</f>
        <v>25.4</v>
      </c>
      <c r="D74" s="41"/>
      <c r="E74" s="42">
        <f>E70</f>
        <v>25.4</v>
      </c>
      <c r="F74" s="34">
        <v>0.063</v>
      </c>
      <c r="G74" s="35"/>
      <c r="H74" s="36">
        <f t="shared" si="13"/>
        <v>1.6</v>
      </c>
      <c r="I74" s="37">
        <f t="shared" si="1"/>
        <v>0.791</v>
      </c>
      <c r="J74" s="50">
        <f t="shared" si="14"/>
        <v>1.17</v>
      </c>
      <c r="K74" s="38">
        <f t="shared" si="3"/>
        <v>0.359</v>
      </c>
    </row>
    <row r="75" spans="1:11" ht="13.5">
      <c r="A75" s="30"/>
      <c r="B75" s="39"/>
      <c r="C75" s="40">
        <f>C74</f>
        <v>25.4</v>
      </c>
      <c r="D75" s="41"/>
      <c r="E75" s="42">
        <f>E74</f>
        <v>25.4</v>
      </c>
      <c r="F75" s="34">
        <v>0.065</v>
      </c>
      <c r="G75" s="35">
        <v>16</v>
      </c>
      <c r="H75" s="36">
        <f t="shared" si="13"/>
        <v>1.65</v>
      </c>
      <c r="I75" s="37">
        <f t="shared" si="1"/>
        <v>0.814</v>
      </c>
      <c r="J75" s="50">
        <f t="shared" si="14"/>
        <v>1.21</v>
      </c>
      <c r="K75" s="38">
        <f t="shared" si="3"/>
        <v>0.369</v>
      </c>
    </row>
    <row r="76" spans="1:11" ht="13.5">
      <c r="A76" s="30"/>
      <c r="B76" s="39"/>
      <c r="C76" s="40">
        <f>C75</f>
        <v>25.4</v>
      </c>
      <c r="D76" s="41"/>
      <c r="E76" s="42">
        <f>E75</f>
        <v>25.4</v>
      </c>
      <c r="F76" s="34">
        <v>0.072</v>
      </c>
      <c r="G76" s="35">
        <v>15</v>
      </c>
      <c r="H76" s="36">
        <f t="shared" si="13"/>
        <v>1.83</v>
      </c>
      <c r="I76" s="37">
        <f t="shared" si="1"/>
        <v>0.895</v>
      </c>
      <c r="J76" s="50">
        <f t="shared" si="14"/>
        <v>1.33</v>
      </c>
      <c r="K76" s="38">
        <f t="shared" si="3"/>
        <v>0.406</v>
      </c>
    </row>
    <row r="77" spans="1:11" ht="13.5">
      <c r="A77" s="30"/>
      <c r="B77" s="39"/>
      <c r="C77" s="40">
        <f>C76</f>
        <v>25.4</v>
      </c>
      <c r="D77" s="41"/>
      <c r="E77" s="42">
        <f>E76</f>
        <v>25.4</v>
      </c>
      <c r="F77" s="34">
        <v>0.075</v>
      </c>
      <c r="G77" s="35"/>
      <c r="H77" s="36">
        <f t="shared" si="13"/>
        <v>1.91</v>
      </c>
      <c r="I77" s="37">
        <f t="shared" si="1"/>
        <v>0.93</v>
      </c>
      <c r="J77" s="50">
        <f t="shared" si="14"/>
        <v>1.38</v>
      </c>
      <c r="K77" s="38">
        <f t="shared" si="3"/>
        <v>0.422</v>
      </c>
    </row>
    <row r="78" spans="1:11" ht="13.5">
      <c r="A78" s="30"/>
      <c r="B78" s="39"/>
      <c r="C78" s="40">
        <f>C77</f>
        <v>25.4</v>
      </c>
      <c r="D78" s="41"/>
      <c r="E78" s="42">
        <f>E77</f>
        <v>25.4</v>
      </c>
      <c r="F78" s="34">
        <v>0.078</v>
      </c>
      <c r="G78" s="35"/>
      <c r="H78" s="36">
        <f t="shared" si="13"/>
        <v>1.98</v>
      </c>
      <c r="I78" s="37">
        <f t="shared" si="1"/>
        <v>0.961</v>
      </c>
      <c r="J78" s="50">
        <f t="shared" si="14"/>
        <v>1.42</v>
      </c>
      <c r="K78" s="38">
        <f t="shared" si="3"/>
        <v>0.436</v>
      </c>
    </row>
    <row r="79" spans="1:11" ht="13.5">
      <c r="A79" s="43"/>
      <c r="B79" s="44"/>
      <c r="C79" s="40">
        <f>C65</f>
        <v>25.4</v>
      </c>
      <c r="D79" s="41"/>
      <c r="E79" s="42">
        <f>E65</f>
        <v>25.4</v>
      </c>
      <c r="F79" s="34">
        <v>0.083</v>
      </c>
      <c r="G79" s="35">
        <v>14</v>
      </c>
      <c r="H79" s="36">
        <f>ROUND(F79*25.4,2)</f>
        <v>2.11</v>
      </c>
      <c r="I79" s="50">
        <f t="shared" si="1"/>
        <v>1.016</v>
      </c>
      <c r="J79" s="50">
        <f t="shared" si="14"/>
        <v>1.51</v>
      </c>
      <c r="K79" s="38">
        <f t="shared" si="3"/>
        <v>0.461</v>
      </c>
    </row>
    <row r="80" spans="1:11" ht="13.5">
      <c r="A80" s="43"/>
      <c r="B80" s="44"/>
      <c r="C80" s="40">
        <f>C65</f>
        <v>25.4</v>
      </c>
      <c r="D80" s="45"/>
      <c r="E80" s="42">
        <f>E65</f>
        <v>25.4</v>
      </c>
      <c r="F80" s="34">
        <v>0.095</v>
      </c>
      <c r="G80" s="35">
        <v>13</v>
      </c>
      <c r="H80" s="36">
        <f>ROUND(F80*25.4,2)</f>
        <v>2.41</v>
      </c>
      <c r="I80" s="50">
        <f>ROUND(K80/0.45359,2)</f>
        <v>1.14</v>
      </c>
      <c r="J80" s="50">
        <f t="shared" si="14"/>
        <v>1.7</v>
      </c>
      <c r="K80" s="38">
        <f t="shared" si="3"/>
        <v>0.518</v>
      </c>
    </row>
    <row r="81" spans="1:11" ht="13.5">
      <c r="A81" s="43"/>
      <c r="B81" s="44"/>
      <c r="C81" s="40">
        <f>C66</f>
        <v>25.4</v>
      </c>
      <c r="D81" s="45"/>
      <c r="E81" s="42">
        <f>E66</f>
        <v>25.4</v>
      </c>
      <c r="F81" s="34">
        <v>0.109</v>
      </c>
      <c r="G81" s="35">
        <v>12</v>
      </c>
      <c r="H81" s="36">
        <f>ROUND(F81*25.4,2)</f>
        <v>2.77</v>
      </c>
      <c r="I81" s="50">
        <f>ROUND(K81/0.45359,2)</f>
        <v>1.29</v>
      </c>
      <c r="J81" s="50">
        <f>ROUNDDOWN(0.0157*H81*(C81+E81-2.4292*H81),2)</f>
        <v>1.91</v>
      </c>
      <c r="K81" s="38">
        <f>ROUND(0.0157*H81*(C81+E81-2.4292*H81)*0.3048,3)</f>
        <v>0.584</v>
      </c>
    </row>
    <row r="82" spans="1:11" ht="13.5">
      <c r="A82" s="43"/>
      <c r="B82" s="44"/>
      <c r="C82" s="40">
        <f>C80</f>
        <v>25.4</v>
      </c>
      <c r="D82" s="45"/>
      <c r="E82" s="42">
        <f>E80</f>
        <v>25.4</v>
      </c>
      <c r="F82" s="34">
        <v>0.12</v>
      </c>
      <c r="G82" s="35">
        <v>11</v>
      </c>
      <c r="H82" s="36">
        <f>ROUND(F82*25.4,2)</f>
        <v>3.05</v>
      </c>
      <c r="I82" s="50">
        <f>ROUND(K82/0.45359,2)</f>
        <v>1.4</v>
      </c>
      <c r="J82" s="50">
        <f t="shared" si="14"/>
        <v>2.07</v>
      </c>
      <c r="K82" s="38">
        <f t="shared" si="3"/>
        <v>0.633</v>
      </c>
    </row>
    <row r="83" spans="1:11" ht="13.5">
      <c r="A83" s="46"/>
      <c r="B83" s="47"/>
      <c r="C83" s="48"/>
      <c r="D83" s="47"/>
      <c r="E83" s="49"/>
      <c r="F83" s="34"/>
      <c r="G83" s="35"/>
      <c r="H83" s="36"/>
      <c r="I83" s="37"/>
      <c r="J83" s="37"/>
      <c r="K83" s="38"/>
    </row>
    <row r="84" spans="1:11" ht="13.5">
      <c r="A84" s="30" t="s">
        <v>14</v>
      </c>
      <c r="B84" s="31">
        <v>1.25</v>
      </c>
      <c r="C84" s="32">
        <f>ROUND(B84*25.4,1)</f>
        <v>31.8</v>
      </c>
      <c r="D84" s="31">
        <v>1.25</v>
      </c>
      <c r="E84" s="33">
        <f>ROUND(D84*25.4,1)</f>
        <v>31.8</v>
      </c>
      <c r="F84" s="34">
        <v>0.04</v>
      </c>
      <c r="G84" s="35"/>
      <c r="H84" s="36">
        <f>ROUND(F84*25.4,2)</f>
        <v>1.02</v>
      </c>
      <c r="I84" s="37">
        <f t="shared" si="1"/>
        <v>0.657</v>
      </c>
      <c r="J84" s="37">
        <f>ROUNDDOWN(0.0157*H84*(C84+E84-2.4292*H84),3)</f>
        <v>0.978</v>
      </c>
      <c r="K84" s="38">
        <f t="shared" si="3"/>
        <v>0.298</v>
      </c>
    </row>
    <row r="85" spans="1:11" ht="13.5">
      <c r="A85" s="30"/>
      <c r="B85" s="39"/>
      <c r="C85" s="40">
        <f>C84</f>
        <v>31.8</v>
      </c>
      <c r="D85" s="41"/>
      <c r="E85" s="42">
        <f>E84</f>
        <v>31.8</v>
      </c>
      <c r="F85" s="34">
        <v>0.042</v>
      </c>
      <c r="G85" s="35">
        <v>19</v>
      </c>
      <c r="H85" s="36">
        <f>ROUND(F85*25.4,2)</f>
        <v>1.07</v>
      </c>
      <c r="I85" s="37">
        <f t="shared" si="1"/>
        <v>0.688</v>
      </c>
      <c r="J85" s="50">
        <f>ROUNDDOWN(0.0157*H85*(C85+E85-2.4292*H85),2)</f>
        <v>1.02</v>
      </c>
      <c r="K85" s="38">
        <f aca="true" t="shared" si="15" ref="K85:K100">ROUND(0.0157*H85*(C85+E85-2.4292*H85)*0.3048,3)</f>
        <v>0.312</v>
      </c>
    </row>
    <row r="86" spans="1:11" ht="13.5">
      <c r="A86" s="30"/>
      <c r="B86" s="39"/>
      <c r="C86" s="40">
        <f>C84</f>
        <v>31.8</v>
      </c>
      <c r="D86" s="41"/>
      <c r="E86" s="42">
        <f>E84</f>
        <v>31.8</v>
      </c>
      <c r="F86" s="34">
        <v>0.047</v>
      </c>
      <c r="G86" s="35"/>
      <c r="H86" s="36">
        <f aca="true" t="shared" si="16" ref="H86:H95">ROUND(F86*25.4,2)</f>
        <v>1.19</v>
      </c>
      <c r="I86" s="37">
        <f>ROUND(K86/0.45359,3)</f>
        <v>0.763</v>
      </c>
      <c r="J86" s="50">
        <f>ROUNDDOWN(0.0157*H86*(C86+E86-2.4292*H86),2)</f>
        <v>1.13</v>
      </c>
      <c r="K86" s="38">
        <f t="shared" si="15"/>
        <v>0.346</v>
      </c>
    </row>
    <row r="87" spans="1:11" ht="13.5">
      <c r="A87" s="30"/>
      <c r="B87" s="39"/>
      <c r="C87" s="40">
        <f>C85</f>
        <v>31.8</v>
      </c>
      <c r="D87" s="41"/>
      <c r="E87" s="42">
        <f>E85</f>
        <v>31.8</v>
      </c>
      <c r="F87" s="34">
        <v>0.049</v>
      </c>
      <c r="G87" s="35">
        <v>18</v>
      </c>
      <c r="H87" s="36">
        <f t="shared" si="16"/>
        <v>1.24</v>
      </c>
      <c r="I87" s="37">
        <f t="shared" si="1"/>
        <v>0.794</v>
      </c>
      <c r="J87" s="50">
        <f aca="true" t="shared" si="17" ref="J87:J155">ROUNDDOWN(0.0157*H87*(C87+E87-2.4292*H87),2)</f>
        <v>1.17</v>
      </c>
      <c r="K87" s="38">
        <f t="shared" si="15"/>
        <v>0.36</v>
      </c>
    </row>
    <row r="88" spans="1:11" ht="13.5">
      <c r="A88" s="30"/>
      <c r="B88" s="39"/>
      <c r="C88" s="40">
        <f aca="true" t="shared" si="18" ref="C88:C95">C87</f>
        <v>31.8</v>
      </c>
      <c r="D88" s="41"/>
      <c r="E88" s="42">
        <f aca="true" t="shared" si="19" ref="E88:E95">E87</f>
        <v>31.8</v>
      </c>
      <c r="F88" s="34">
        <v>0.056</v>
      </c>
      <c r="G88" s="35"/>
      <c r="H88" s="36">
        <f t="shared" si="16"/>
        <v>1.42</v>
      </c>
      <c r="I88" s="37">
        <f t="shared" si="1"/>
        <v>0.902</v>
      </c>
      <c r="J88" s="50">
        <f t="shared" si="17"/>
        <v>1.34</v>
      </c>
      <c r="K88" s="38">
        <f t="shared" si="15"/>
        <v>0.409</v>
      </c>
    </row>
    <row r="89" spans="1:11" ht="13.5">
      <c r="A89" s="30"/>
      <c r="B89" s="39"/>
      <c r="C89" s="40">
        <f>C88</f>
        <v>31.8</v>
      </c>
      <c r="D89" s="41"/>
      <c r="E89" s="42">
        <f>E88</f>
        <v>31.8</v>
      </c>
      <c r="F89" s="34">
        <v>0.058</v>
      </c>
      <c r="G89" s="35">
        <v>17</v>
      </c>
      <c r="H89" s="36">
        <f t="shared" si="16"/>
        <v>1.47</v>
      </c>
      <c r="I89" s="37">
        <f>ROUND(K89/0.45359,3)</f>
        <v>0.93</v>
      </c>
      <c r="J89" s="50">
        <f>ROUNDDOWN(0.0157*H89*(C89+E89-2.4292*H89),2)</f>
        <v>1.38</v>
      </c>
      <c r="K89" s="38">
        <f>ROUND(0.0157*H89*(C89+E89-2.4292*H89)*0.3048,3)</f>
        <v>0.422</v>
      </c>
    </row>
    <row r="90" spans="1:11" ht="13.5">
      <c r="A90" s="43"/>
      <c r="B90" s="44"/>
      <c r="C90" s="40">
        <f>C85</f>
        <v>31.8</v>
      </c>
      <c r="D90" s="45"/>
      <c r="E90" s="42">
        <f>E85</f>
        <v>31.8</v>
      </c>
      <c r="F90" s="34">
        <v>0.06</v>
      </c>
      <c r="G90" s="35"/>
      <c r="H90" s="36">
        <f t="shared" si="16"/>
        <v>1.52</v>
      </c>
      <c r="I90" s="37">
        <f>ROUND(K90/0.45359,2)</f>
        <v>0.96</v>
      </c>
      <c r="J90" s="50">
        <f t="shared" si="17"/>
        <v>1.42</v>
      </c>
      <c r="K90" s="38">
        <f t="shared" si="15"/>
        <v>0.436</v>
      </c>
    </row>
    <row r="91" spans="1:11" ht="13.5">
      <c r="A91" s="30"/>
      <c r="B91" s="39"/>
      <c r="C91" s="40">
        <f>C88</f>
        <v>31.8</v>
      </c>
      <c r="D91" s="41"/>
      <c r="E91" s="42">
        <f>E88</f>
        <v>31.8</v>
      </c>
      <c r="F91" s="34">
        <v>0.063</v>
      </c>
      <c r="G91" s="35"/>
      <c r="H91" s="36">
        <f t="shared" si="16"/>
        <v>1.6</v>
      </c>
      <c r="I91" s="50">
        <f t="shared" si="1"/>
        <v>1.008</v>
      </c>
      <c r="J91" s="50">
        <f t="shared" si="17"/>
        <v>1.49</v>
      </c>
      <c r="K91" s="38">
        <f t="shared" si="15"/>
        <v>0.457</v>
      </c>
    </row>
    <row r="92" spans="1:11" ht="13.5">
      <c r="A92" s="30"/>
      <c r="B92" s="39"/>
      <c r="C92" s="40">
        <f t="shared" si="18"/>
        <v>31.8</v>
      </c>
      <c r="D92" s="41"/>
      <c r="E92" s="42">
        <f t="shared" si="19"/>
        <v>31.8</v>
      </c>
      <c r="F92" s="34">
        <v>0.065</v>
      </c>
      <c r="G92" s="35">
        <v>16</v>
      </c>
      <c r="H92" s="36">
        <f t="shared" si="16"/>
        <v>1.65</v>
      </c>
      <c r="I92" s="50">
        <f aca="true" t="shared" si="20" ref="I92:I100">ROUND(K92/0.45359,2)</f>
        <v>1.04</v>
      </c>
      <c r="J92" s="50">
        <f t="shared" si="17"/>
        <v>1.54</v>
      </c>
      <c r="K92" s="38">
        <f t="shared" si="15"/>
        <v>0.471</v>
      </c>
    </row>
    <row r="93" spans="1:11" ht="13.5">
      <c r="A93" s="30"/>
      <c r="B93" s="39"/>
      <c r="C93" s="40">
        <f t="shared" si="18"/>
        <v>31.8</v>
      </c>
      <c r="D93" s="41"/>
      <c r="E93" s="42">
        <f t="shared" si="19"/>
        <v>31.8</v>
      </c>
      <c r="F93" s="34">
        <v>0.072</v>
      </c>
      <c r="G93" s="35">
        <v>15</v>
      </c>
      <c r="H93" s="36">
        <f t="shared" si="16"/>
        <v>1.83</v>
      </c>
      <c r="I93" s="50">
        <f t="shared" si="20"/>
        <v>1.14</v>
      </c>
      <c r="J93" s="50">
        <f t="shared" si="17"/>
        <v>1.69</v>
      </c>
      <c r="K93" s="38">
        <f t="shared" si="15"/>
        <v>0.518</v>
      </c>
    </row>
    <row r="94" spans="1:11" ht="13.5">
      <c r="A94" s="30"/>
      <c r="B94" s="39"/>
      <c r="C94" s="40">
        <f t="shared" si="18"/>
        <v>31.8</v>
      </c>
      <c r="D94" s="41"/>
      <c r="E94" s="42">
        <f t="shared" si="19"/>
        <v>31.8</v>
      </c>
      <c r="F94" s="34">
        <v>0.075</v>
      </c>
      <c r="G94" s="35"/>
      <c r="H94" s="36">
        <f t="shared" si="16"/>
        <v>1.91</v>
      </c>
      <c r="I94" s="50">
        <f t="shared" si="20"/>
        <v>1.19</v>
      </c>
      <c r="J94" s="50">
        <f t="shared" si="17"/>
        <v>1.76</v>
      </c>
      <c r="K94" s="38">
        <f t="shared" si="15"/>
        <v>0.539</v>
      </c>
    </row>
    <row r="95" spans="1:11" ht="13.5">
      <c r="A95" s="30"/>
      <c r="B95" s="39"/>
      <c r="C95" s="40">
        <f t="shared" si="18"/>
        <v>31.8</v>
      </c>
      <c r="D95" s="41"/>
      <c r="E95" s="42">
        <f t="shared" si="19"/>
        <v>31.8</v>
      </c>
      <c r="F95" s="34">
        <v>0.078</v>
      </c>
      <c r="G95" s="35"/>
      <c r="H95" s="36">
        <f t="shared" si="16"/>
        <v>1.98</v>
      </c>
      <c r="I95" s="50">
        <f t="shared" si="20"/>
        <v>1.23</v>
      </c>
      <c r="J95" s="50">
        <f t="shared" si="17"/>
        <v>1.82</v>
      </c>
      <c r="K95" s="38">
        <f t="shared" si="15"/>
        <v>0.557</v>
      </c>
    </row>
    <row r="96" spans="1:11" ht="13.5">
      <c r="A96" s="43"/>
      <c r="B96" s="44"/>
      <c r="C96" s="40">
        <f>C84</f>
        <v>31.8</v>
      </c>
      <c r="D96" s="45"/>
      <c r="E96" s="42">
        <f>E84</f>
        <v>31.8</v>
      </c>
      <c r="F96" s="34">
        <v>0.083</v>
      </c>
      <c r="G96" s="35">
        <v>14</v>
      </c>
      <c r="H96" s="36">
        <f>ROUND(F96*25.4,2)</f>
        <v>2.11</v>
      </c>
      <c r="I96" s="50">
        <f t="shared" si="20"/>
        <v>1.3</v>
      </c>
      <c r="J96" s="50">
        <f t="shared" si="17"/>
        <v>1.93</v>
      </c>
      <c r="K96" s="38">
        <f t="shared" si="15"/>
        <v>0.59</v>
      </c>
    </row>
    <row r="97" spans="1:11" ht="13.5">
      <c r="A97" s="43"/>
      <c r="B97" s="44"/>
      <c r="C97" s="40">
        <f>C85</f>
        <v>31.8</v>
      </c>
      <c r="D97" s="45"/>
      <c r="E97" s="42">
        <f>E85</f>
        <v>31.8</v>
      </c>
      <c r="F97" s="34">
        <v>0.095</v>
      </c>
      <c r="G97" s="35">
        <v>13</v>
      </c>
      <c r="H97" s="36">
        <f>ROUND(F97*25.4,2)</f>
        <v>2.41</v>
      </c>
      <c r="I97" s="50">
        <f t="shared" si="20"/>
        <v>1.47</v>
      </c>
      <c r="J97" s="50">
        <f t="shared" si="17"/>
        <v>2.18</v>
      </c>
      <c r="K97" s="38">
        <f t="shared" si="15"/>
        <v>0.666</v>
      </c>
    </row>
    <row r="98" spans="1:11" ht="13.5">
      <c r="A98" s="43"/>
      <c r="B98" s="44"/>
      <c r="C98" s="40">
        <f>C86</f>
        <v>31.8</v>
      </c>
      <c r="D98" s="45"/>
      <c r="E98" s="42">
        <f>E86</f>
        <v>31.8</v>
      </c>
      <c r="F98" s="34">
        <v>0.109</v>
      </c>
      <c r="G98" s="35">
        <v>12</v>
      </c>
      <c r="H98" s="36">
        <f>ROUND(F98*25.4,2)</f>
        <v>2.77</v>
      </c>
      <c r="I98" s="50">
        <f>ROUND(K98/0.45359,2)</f>
        <v>1.66</v>
      </c>
      <c r="J98" s="50">
        <f>ROUNDDOWN(0.0157*H98*(C98+E98-2.4292*H98),2)</f>
        <v>2.47</v>
      </c>
      <c r="K98" s="38">
        <f>ROUND(0.0157*H98*(C98+E98-2.4292*H98)*0.3048,3)</f>
        <v>0.754</v>
      </c>
    </row>
    <row r="99" spans="1:11" ht="13.5">
      <c r="A99" s="43"/>
      <c r="B99" s="44"/>
      <c r="C99" s="40">
        <f>C97</f>
        <v>31.8</v>
      </c>
      <c r="D99" s="41"/>
      <c r="E99" s="42">
        <f>E97</f>
        <v>31.8</v>
      </c>
      <c r="F99" s="34">
        <v>0.12</v>
      </c>
      <c r="G99" s="35">
        <v>11</v>
      </c>
      <c r="H99" s="36">
        <f>ROUND(F99*25.4,2)</f>
        <v>3.05</v>
      </c>
      <c r="I99" s="50">
        <f t="shared" si="20"/>
        <v>1.81</v>
      </c>
      <c r="J99" s="50">
        <f t="shared" si="17"/>
        <v>2.69</v>
      </c>
      <c r="K99" s="38">
        <f t="shared" si="15"/>
        <v>0.82</v>
      </c>
    </row>
    <row r="100" spans="1:11" ht="13.5">
      <c r="A100" s="43"/>
      <c r="B100" s="44"/>
      <c r="C100" s="40">
        <f>C99</f>
        <v>31.8</v>
      </c>
      <c r="D100" s="45"/>
      <c r="E100" s="42">
        <f>E99</f>
        <v>31.8</v>
      </c>
      <c r="F100" s="34">
        <v>0.126</v>
      </c>
      <c r="G100" s="35"/>
      <c r="H100" s="36">
        <f>ROUND(F100*25.4,2)</f>
        <v>3.2</v>
      </c>
      <c r="I100" s="50">
        <f t="shared" si="20"/>
        <v>1.88</v>
      </c>
      <c r="J100" s="50">
        <f t="shared" si="17"/>
        <v>2.8</v>
      </c>
      <c r="K100" s="38">
        <f t="shared" si="15"/>
        <v>0.855</v>
      </c>
    </row>
    <row r="101" spans="1:11" ht="13.5">
      <c r="A101" s="46"/>
      <c r="B101" s="47"/>
      <c r="C101" s="48"/>
      <c r="D101" s="47"/>
      <c r="E101" s="49"/>
      <c r="F101" s="34"/>
      <c r="G101" s="35"/>
      <c r="H101" s="36"/>
      <c r="I101" s="37"/>
      <c r="J101" s="37"/>
      <c r="K101" s="38"/>
    </row>
    <row r="102" spans="1:11" ht="13.5">
      <c r="A102" s="30" t="s">
        <v>15</v>
      </c>
      <c r="B102" s="31">
        <v>1.5</v>
      </c>
      <c r="C102" s="32">
        <f>ROUND(B102*25.4,1)</f>
        <v>38.1</v>
      </c>
      <c r="D102" s="31">
        <v>1.5</v>
      </c>
      <c r="E102" s="33">
        <f>ROUND(D102*25.4,1)</f>
        <v>38.1</v>
      </c>
      <c r="F102" s="34">
        <v>0.04</v>
      </c>
      <c r="G102" s="35"/>
      <c r="H102" s="36">
        <f aca="true" t="shared" si="21" ref="H102:H137">ROUND(F102*25.4,2)</f>
        <v>1.02</v>
      </c>
      <c r="I102" s="37">
        <f>ROUND(K102/0.45359,3)</f>
        <v>0.794</v>
      </c>
      <c r="J102" s="50">
        <f t="shared" si="17"/>
        <v>1.18</v>
      </c>
      <c r="K102" s="38">
        <f aca="true" t="shared" si="22" ref="K102:K115">ROUND(0.0157*H102*(C102+E102-2.4292*H102)*0.3048,3)</f>
        <v>0.36</v>
      </c>
    </row>
    <row r="103" spans="1:11" ht="13.5">
      <c r="A103" s="30"/>
      <c r="B103" s="39"/>
      <c r="C103" s="40">
        <f>C102</f>
        <v>38.1</v>
      </c>
      <c r="D103" s="41"/>
      <c r="E103" s="42">
        <f>E102</f>
        <v>38.1</v>
      </c>
      <c r="F103" s="34">
        <v>0.042</v>
      </c>
      <c r="G103" s="35">
        <v>19</v>
      </c>
      <c r="H103" s="36">
        <f t="shared" si="21"/>
        <v>1.07</v>
      </c>
      <c r="I103" s="37">
        <f>ROUND(K103/0.45359,3)</f>
        <v>0.831</v>
      </c>
      <c r="J103" s="50">
        <f t="shared" si="17"/>
        <v>1.23</v>
      </c>
      <c r="K103" s="38">
        <f t="shared" si="22"/>
        <v>0.377</v>
      </c>
    </row>
    <row r="104" spans="1:11" ht="13.5">
      <c r="A104" s="30"/>
      <c r="B104" s="39"/>
      <c r="C104" s="40">
        <f>C102</f>
        <v>38.1</v>
      </c>
      <c r="D104" s="41"/>
      <c r="E104" s="42">
        <f>E102</f>
        <v>38.1</v>
      </c>
      <c r="F104" s="34">
        <v>0.047</v>
      </c>
      <c r="G104" s="35"/>
      <c r="H104" s="36">
        <f t="shared" si="21"/>
        <v>1.19</v>
      </c>
      <c r="I104" s="37">
        <f>ROUND(K104/0.45359,3)</f>
        <v>0.919</v>
      </c>
      <c r="J104" s="50">
        <f>ROUNDDOWN(0.0157*H104*(C104+E104-2.4292*H104),2)</f>
        <v>1.36</v>
      </c>
      <c r="K104" s="38">
        <f t="shared" si="22"/>
        <v>0.417</v>
      </c>
    </row>
    <row r="105" spans="1:11" ht="13.5">
      <c r="A105" s="30"/>
      <c r="B105" s="39"/>
      <c r="C105" s="40">
        <f>C103</f>
        <v>38.1</v>
      </c>
      <c r="D105" s="41"/>
      <c r="E105" s="42">
        <f>E103</f>
        <v>38.1</v>
      </c>
      <c r="F105" s="34">
        <v>0.049</v>
      </c>
      <c r="G105" s="35">
        <v>18</v>
      </c>
      <c r="H105" s="36">
        <f t="shared" si="21"/>
        <v>1.24</v>
      </c>
      <c r="I105" s="37">
        <f>ROUND(K105/0.45359,3)</f>
        <v>0.957</v>
      </c>
      <c r="J105" s="50">
        <f t="shared" si="17"/>
        <v>1.42</v>
      </c>
      <c r="K105" s="38">
        <f t="shared" si="22"/>
        <v>0.434</v>
      </c>
    </row>
    <row r="106" spans="1:11" ht="13.5">
      <c r="A106" s="30"/>
      <c r="B106" s="39"/>
      <c r="C106" s="40">
        <f aca="true" t="shared" si="23" ref="C106:C113">C105</f>
        <v>38.1</v>
      </c>
      <c r="D106" s="41"/>
      <c r="E106" s="42">
        <f aca="true" t="shared" si="24" ref="E106:E113">E105</f>
        <v>38.1</v>
      </c>
      <c r="F106" s="34">
        <v>0.056</v>
      </c>
      <c r="G106" s="35"/>
      <c r="H106" s="36">
        <f t="shared" si="21"/>
        <v>1.42</v>
      </c>
      <c r="I106" s="50">
        <f aca="true" t="shared" si="25" ref="I106:I118">ROUND(K106/0.45359,2)</f>
        <v>1.09</v>
      </c>
      <c r="J106" s="50">
        <f t="shared" si="17"/>
        <v>1.62</v>
      </c>
      <c r="K106" s="38">
        <f t="shared" si="22"/>
        <v>0.494</v>
      </c>
    </row>
    <row r="107" spans="1:11" ht="13.5">
      <c r="A107" s="30"/>
      <c r="B107" s="39"/>
      <c r="C107" s="40">
        <f>C106</f>
        <v>38.1</v>
      </c>
      <c r="D107" s="41"/>
      <c r="E107" s="42">
        <f>E106</f>
        <v>38.1</v>
      </c>
      <c r="F107" s="34">
        <v>0.058</v>
      </c>
      <c r="G107" s="35">
        <v>17</v>
      </c>
      <c r="H107" s="36">
        <f t="shared" si="21"/>
        <v>1.47</v>
      </c>
      <c r="I107" s="50">
        <f>ROUND(K107/0.45359,2)</f>
        <v>1.13</v>
      </c>
      <c r="J107" s="50">
        <f>ROUNDDOWN(0.0157*H107*(C107+E107-2.4292*H107),2)</f>
        <v>1.67</v>
      </c>
      <c r="K107" s="38">
        <f>ROUND(0.0157*H107*(C107+E107-2.4292*H107)*0.3048,3)</f>
        <v>0.511</v>
      </c>
    </row>
    <row r="108" spans="1:11" ht="13.5">
      <c r="A108" s="43"/>
      <c r="B108" s="44"/>
      <c r="C108" s="40">
        <f>C103</f>
        <v>38.1</v>
      </c>
      <c r="D108" s="45"/>
      <c r="E108" s="42">
        <f>E103</f>
        <v>38.1</v>
      </c>
      <c r="F108" s="34">
        <v>0.06</v>
      </c>
      <c r="G108" s="35"/>
      <c r="H108" s="36">
        <f t="shared" si="21"/>
        <v>1.52</v>
      </c>
      <c r="I108" s="50">
        <f t="shared" si="25"/>
        <v>1.16</v>
      </c>
      <c r="J108" s="50">
        <f t="shared" si="17"/>
        <v>1.73</v>
      </c>
      <c r="K108" s="38">
        <f t="shared" si="22"/>
        <v>0.527</v>
      </c>
    </row>
    <row r="109" spans="1:11" ht="13.5">
      <c r="A109" s="30"/>
      <c r="B109" s="39"/>
      <c r="C109" s="40">
        <f>C106</f>
        <v>38.1</v>
      </c>
      <c r="D109" s="41"/>
      <c r="E109" s="42">
        <f>E106</f>
        <v>38.1</v>
      </c>
      <c r="F109" s="34">
        <v>0.063</v>
      </c>
      <c r="G109" s="35"/>
      <c r="H109" s="36">
        <f t="shared" si="21"/>
        <v>1.6</v>
      </c>
      <c r="I109" s="50">
        <f t="shared" si="25"/>
        <v>1.22</v>
      </c>
      <c r="J109" s="50">
        <f t="shared" si="17"/>
        <v>1.81</v>
      </c>
      <c r="K109" s="38">
        <f t="shared" si="22"/>
        <v>0.554</v>
      </c>
    </row>
    <row r="110" spans="1:11" ht="13.5">
      <c r="A110" s="30"/>
      <c r="B110" s="39"/>
      <c r="C110" s="40">
        <f t="shared" si="23"/>
        <v>38.1</v>
      </c>
      <c r="D110" s="41"/>
      <c r="E110" s="42">
        <f t="shared" si="24"/>
        <v>38.1</v>
      </c>
      <c r="F110" s="34">
        <v>0.065</v>
      </c>
      <c r="G110" s="35">
        <v>16</v>
      </c>
      <c r="H110" s="36">
        <f t="shared" si="21"/>
        <v>1.65</v>
      </c>
      <c r="I110" s="50">
        <f t="shared" si="25"/>
        <v>1.26</v>
      </c>
      <c r="J110" s="50">
        <f t="shared" si="17"/>
        <v>1.87</v>
      </c>
      <c r="K110" s="38">
        <f t="shared" si="22"/>
        <v>0.57</v>
      </c>
    </row>
    <row r="111" spans="1:11" ht="13.5">
      <c r="A111" s="30"/>
      <c r="B111" s="39"/>
      <c r="C111" s="40">
        <f t="shared" si="23"/>
        <v>38.1</v>
      </c>
      <c r="D111" s="41"/>
      <c r="E111" s="42">
        <f t="shared" si="24"/>
        <v>38.1</v>
      </c>
      <c r="F111" s="34">
        <v>0.072</v>
      </c>
      <c r="G111" s="35">
        <v>15</v>
      </c>
      <c r="H111" s="36">
        <f t="shared" si="21"/>
        <v>1.83</v>
      </c>
      <c r="I111" s="50">
        <f t="shared" si="25"/>
        <v>1.38</v>
      </c>
      <c r="J111" s="50">
        <f t="shared" si="17"/>
        <v>2.06</v>
      </c>
      <c r="K111" s="38">
        <f t="shared" si="22"/>
        <v>0.628</v>
      </c>
    </row>
    <row r="112" spans="1:11" ht="13.5">
      <c r="A112" s="30"/>
      <c r="B112" s="39"/>
      <c r="C112" s="40">
        <f t="shared" si="23"/>
        <v>38.1</v>
      </c>
      <c r="D112" s="41"/>
      <c r="E112" s="42">
        <f t="shared" si="24"/>
        <v>38.1</v>
      </c>
      <c r="F112" s="34">
        <v>0.075</v>
      </c>
      <c r="G112" s="35"/>
      <c r="H112" s="36">
        <f t="shared" si="21"/>
        <v>1.91</v>
      </c>
      <c r="I112" s="50">
        <f t="shared" si="25"/>
        <v>1.44</v>
      </c>
      <c r="J112" s="50">
        <f t="shared" si="17"/>
        <v>2.14</v>
      </c>
      <c r="K112" s="38">
        <f t="shared" si="22"/>
        <v>0.654</v>
      </c>
    </row>
    <row r="113" spans="1:11" ht="13.5">
      <c r="A113" s="30"/>
      <c r="B113" s="39"/>
      <c r="C113" s="40">
        <f t="shared" si="23"/>
        <v>38.1</v>
      </c>
      <c r="D113" s="41"/>
      <c r="E113" s="42">
        <f t="shared" si="24"/>
        <v>38.1</v>
      </c>
      <c r="F113" s="34">
        <v>0.078</v>
      </c>
      <c r="G113" s="35"/>
      <c r="H113" s="36">
        <f t="shared" si="21"/>
        <v>1.98</v>
      </c>
      <c r="I113" s="50">
        <f t="shared" si="25"/>
        <v>1.49</v>
      </c>
      <c r="J113" s="50">
        <f t="shared" si="17"/>
        <v>2.21</v>
      </c>
      <c r="K113" s="38">
        <f t="shared" si="22"/>
        <v>0.676</v>
      </c>
    </row>
    <row r="114" spans="1:11" ht="13.5">
      <c r="A114" s="43"/>
      <c r="B114" s="44"/>
      <c r="C114" s="40">
        <f>C102</f>
        <v>38.1</v>
      </c>
      <c r="D114" s="45"/>
      <c r="E114" s="42">
        <f>E102</f>
        <v>38.1</v>
      </c>
      <c r="F114" s="34">
        <v>0.083</v>
      </c>
      <c r="G114" s="35">
        <v>14</v>
      </c>
      <c r="H114" s="36">
        <f t="shared" si="21"/>
        <v>2.11</v>
      </c>
      <c r="I114" s="50">
        <f t="shared" si="25"/>
        <v>1.58</v>
      </c>
      <c r="J114" s="50">
        <f t="shared" si="17"/>
        <v>2.35</v>
      </c>
      <c r="K114" s="38">
        <f t="shared" si="22"/>
        <v>0.718</v>
      </c>
    </row>
    <row r="115" spans="1:11" ht="13.5">
      <c r="A115" s="43"/>
      <c r="B115" s="44"/>
      <c r="C115" s="40">
        <f>C103</f>
        <v>38.1</v>
      </c>
      <c r="D115" s="45"/>
      <c r="E115" s="42">
        <f>E103</f>
        <v>38.1</v>
      </c>
      <c r="F115" s="34">
        <v>0.095</v>
      </c>
      <c r="G115" s="35">
        <v>13</v>
      </c>
      <c r="H115" s="36">
        <f t="shared" si="21"/>
        <v>2.41</v>
      </c>
      <c r="I115" s="50">
        <f t="shared" si="25"/>
        <v>1.79</v>
      </c>
      <c r="J115" s="50">
        <f t="shared" si="17"/>
        <v>2.66</v>
      </c>
      <c r="K115" s="38">
        <f t="shared" si="22"/>
        <v>0.811</v>
      </c>
    </row>
    <row r="116" spans="1:11" ht="13.5">
      <c r="A116" s="43"/>
      <c r="B116" s="44"/>
      <c r="C116" s="40">
        <f>C104</f>
        <v>38.1</v>
      </c>
      <c r="D116" s="45"/>
      <c r="E116" s="42">
        <f>E104</f>
        <v>38.1</v>
      </c>
      <c r="F116" s="34">
        <v>0.109</v>
      </c>
      <c r="G116" s="35">
        <v>12</v>
      </c>
      <c r="H116" s="36">
        <f t="shared" si="21"/>
        <v>2.77</v>
      </c>
      <c r="I116" s="50">
        <f>ROUND(K116/0.45359,2)</f>
        <v>2.03</v>
      </c>
      <c r="J116" s="50">
        <f>ROUNDDOWN(0.0157*H116*(C116+E116-2.4292*H116),2)</f>
        <v>3.02</v>
      </c>
      <c r="K116" s="38">
        <f>ROUND(0.0157*H116*(C116+E116-2.4292*H116)*0.3048,3)</f>
        <v>0.921</v>
      </c>
    </row>
    <row r="117" spans="1:11" ht="13.5">
      <c r="A117" s="43"/>
      <c r="B117" s="44"/>
      <c r="C117" s="40">
        <f>C103</f>
        <v>38.1</v>
      </c>
      <c r="D117" s="45"/>
      <c r="E117" s="42">
        <f>E103</f>
        <v>38.1</v>
      </c>
      <c r="F117" s="34">
        <v>0.12</v>
      </c>
      <c r="G117" s="35">
        <v>11</v>
      </c>
      <c r="H117" s="36">
        <f t="shared" si="21"/>
        <v>3.05</v>
      </c>
      <c r="I117" s="50">
        <f t="shared" si="25"/>
        <v>2.2</v>
      </c>
      <c r="J117" s="50">
        <f t="shared" si="17"/>
        <v>3.29</v>
      </c>
      <c r="K117" s="52">
        <f>ROUND(0.0157*H117*(C117+E117-2.4292*H117)*0.3048,2)</f>
        <v>1</v>
      </c>
    </row>
    <row r="118" spans="1:11" ht="13.5">
      <c r="A118" s="43"/>
      <c r="B118" s="44"/>
      <c r="C118" s="40">
        <f>C117</f>
        <v>38.1</v>
      </c>
      <c r="D118" s="45"/>
      <c r="E118" s="42">
        <f>E117</f>
        <v>38.1</v>
      </c>
      <c r="F118" s="34">
        <v>0.126</v>
      </c>
      <c r="G118" s="35"/>
      <c r="H118" s="36">
        <f t="shared" si="21"/>
        <v>3.2</v>
      </c>
      <c r="I118" s="50">
        <f t="shared" si="25"/>
        <v>2.31</v>
      </c>
      <c r="J118" s="50">
        <f t="shared" si="17"/>
        <v>3.43</v>
      </c>
      <c r="K118" s="52">
        <f>ROUND(0.0157*H118*(C118+E118-2.4292*H118)*0.3048,2)</f>
        <v>1.05</v>
      </c>
    </row>
    <row r="119" spans="1:11" ht="13.5">
      <c r="A119" s="46"/>
      <c r="B119" s="47"/>
      <c r="C119" s="48"/>
      <c r="D119" s="47"/>
      <c r="E119" s="49"/>
      <c r="F119" s="34"/>
      <c r="G119" s="35"/>
      <c r="H119" s="36"/>
      <c r="I119" s="37"/>
      <c r="J119" s="37"/>
      <c r="K119" s="38"/>
    </row>
    <row r="120" spans="1:11" ht="13.5">
      <c r="A120" s="43" t="s">
        <v>16</v>
      </c>
      <c r="B120" s="53">
        <v>2</v>
      </c>
      <c r="C120" s="32">
        <f>ROUND(B120*25.4,1)</f>
        <v>50.8</v>
      </c>
      <c r="D120" s="53">
        <v>1</v>
      </c>
      <c r="E120" s="33">
        <f>ROUND(D120*25.4,1)</f>
        <v>25.4</v>
      </c>
      <c r="F120" s="34">
        <v>0.04</v>
      </c>
      <c r="G120" s="35"/>
      <c r="H120" s="36">
        <f t="shared" si="21"/>
        <v>1.02</v>
      </c>
      <c r="I120" s="37">
        <f>ROUND(K120/0.45359,3)</f>
        <v>0.794</v>
      </c>
      <c r="J120" s="50">
        <f t="shared" si="17"/>
        <v>1.18</v>
      </c>
      <c r="K120" s="38">
        <f aca="true" t="shared" si="26" ref="K120:K151">ROUND(0.0157*H120*(C120+E120-2.4292*H120)*0.3048,3)</f>
        <v>0.36</v>
      </c>
    </row>
    <row r="121" spans="1:11" ht="13.5">
      <c r="A121" s="43"/>
      <c r="B121" s="39"/>
      <c r="C121" s="40">
        <f>C120</f>
        <v>50.8</v>
      </c>
      <c r="D121" s="41"/>
      <c r="E121" s="42">
        <f>E120</f>
        <v>25.4</v>
      </c>
      <c r="F121" s="34">
        <v>0.042</v>
      </c>
      <c r="G121" s="35">
        <v>19</v>
      </c>
      <c r="H121" s="36">
        <f t="shared" si="21"/>
        <v>1.07</v>
      </c>
      <c r="I121" s="37">
        <f>ROUND(K121/0.45359,3)</f>
        <v>0.831</v>
      </c>
      <c r="J121" s="50">
        <f t="shared" si="17"/>
        <v>1.23</v>
      </c>
      <c r="K121" s="38">
        <f t="shared" si="26"/>
        <v>0.377</v>
      </c>
    </row>
    <row r="122" spans="1:11" ht="13.5">
      <c r="A122" s="43"/>
      <c r="B122" s="39"/>
      <c r="C122" s="40">
        <f>C120</f>
        <v>50.8</v>
      </c>
      <c r="D122" s="41"/>
      <c r="E122" s="42">
        <f>E120</f>
        <v>25.4</v>
      </c>
      <c r="F122" s="34">
        <v>0.047</v>
      </c>
      <c r="G122" s="35"/>
      <c r="H122" s="36">
        <f t="shared" si="21"/>
        <v>1.19</v>
      </c>
      <c r="I122" s="37">
        <f>ROUND(K122/0.45359,3)</f>
        <v>0.919</v>
      </c>
      <c r="J122" s="50">
        <f>ROUNDDOWN(0.0157*H122*(C122+E122-2.4292*H122),2)</f>
        <v>1.36</v>
      </c>
      <c r="K122" s="38">
        <f t="shared" si="26"/>
        <v>0.417</v>
      </c>
    </row>
    <row r="123" spans="1:11" ht="13.5">
      <c r="A123" s="43"/>
      <c r="B123" s="39"/>
      <c r="C123" s="40">
        <f>C121</f>
        <v>50.8</v>
      </c>
      <c r="D123" s="41"/>
      <c r="E123" s="42">
        <f>E121</f>
        <v>25.4</v>
      </c>
      <c r="F123" s="34">
        <v>0.049</v>
      </c>
      <c r="G123" s="35">
        <v>18</v>
      </c>
      <c r="H123" s="36">
        <f t="shared" si="21"/>
        <v>1.24</v>
      </c>
      <c r="I123" s="37">
        <f>ROUND(K123/0.45359,3)</f>
        <v>0.957</v>
      </c>
      <c r="J123" s="50">
        <f t="shared" si="17"/>
        <v>1.42</v>
      </c>
      <c r="K123" s="38">
        <f t="shared" si="26"/>
        <v>0.434</v>
      </c>
    </row>
    <row r="124" spans="1:11" ht="13.5">
      <c r="A124" s="43"/>
      <c r="B124" s="39"/>
      <c r="C124" s="40">
        <f aca="true" t="shared" si="27" ref="C124:C132">C123</f>
        <v>50.8</v>
      </c>
      <c r="D124" s="41"/>
      <c r="E124" s="42">
        <f aca="true" t="shared" si="28" ref="E124:E132">E123</f>
        <v>25.4</v>
      </c>
      <c r="F124" s="34">
        <v>0.056</v>
      </c>
      <c r="G124" s="35"/>
      <c r="H124" s="36">
        <f t="shared" si="21"/>
        <v>1.42</v>
      </c>
      <c r="I124" s="50">
        <f aca="true" t="shared" si="29" ref="I124:I137">ROUND(K124/0.45359,2)</f>
        <v>1.09</v>
      </c>
      <c r="J124" s="50">
        <f t="shared" si="17"/>
        <v>1.62</v>
      </c>
      <c r="K124" s="38">
        <f t="shared" si="26"/>
        <v>0.494</v>
      </c>
    </row>
    <row r="125" spans="1:11" ht="13.5">
      <c r="A125" s="43"/>
      <c r="B125" s="39"/>
      <c r="C125" s="40">
        <f>C124</f>
        <v>50.8</v>
      </c>
      <c r="D125" s="41"/>
      <c r="E125" s="42">
        <f>E124</f>
        <v>25.4</v>
      </c>
      <c r="F125" s="34">
        <v>0.058</v>
      </c>
      <c r="G125" s="35">
        <v>17</v>
      </c>
      <c r="H125" s="36">
        <f t="shared" si="21"/>
        <v>1.47</v>
      </c>
      <c r="I125" s="50">
        <f>ROUND(K125/0.45359,2)</f>
        <v>1.13</v>
      </c>
      <c r="J125" s="50">
        <f>ROUNDDOWN(0.0157*H125*(C125+E125-2.4292*H125),2)</f>
        <v>1.67</v>
      </c>
      <c r="K125" s="38">
        <f>ROUND(0.0157*H125*(C125+E125-2.4292*H125)*0.3048,3)</f>
        <v>0.511</v>
      </c>
    </row>
    <row r="126" spans="1:11" ht="13.5">
      <c r="A126" s="43"/>
      <c r="B126" s="39"/>
      <c r="C126" s="40">
        <f>C125</f>
        <v>50.8</v>
      </c>
      <c r="D126" s="41"/>
      <c r="E126" s="42">
        <f>E125</f>
        <v>25.4</v>
      </c>
      <c r="F126" s="34">
        <v>0.059</v>
      </c>
      <c r="G126" s="35"/>
      <c r="H126" s="36">
        <f>ROUND(F126*25.4,2)</f>
        <v>1.5</v>
      </c>
      <c r="I126" s="50">
        <f>ROUND(K126/0.45359,2)</f>
        <v>1.15</v>
      </c>
      <c r="J126" s="50">
        <f>ROUNDDOWN(0.0157*H126*(C126+E126-2.4292*H126),2)</f>
        <v>1.7</v>
      </c>
      <c r="K126" s="38">
        <f>ROUND(0.0157*H126*(C126+E126-2.4292*H126)*0.3048,3)</f>
        <v>0.521</v>
      </c>
    </row>
    <row r="127" spans="1:11" ht="13.5">
      <c r="A127" s="43"/>
      <c r="B127" s="44"/>
      <c r="C127" s="40">
        <f>C121</f>
        <v>50.8</v>
      </c>
      <c r="D127" s="45"/>
      <c r="E127" s="42">
        <f>E121</f>
        <v>25.4</v>
      </c>
      <c r="F127" s="34">
        <v>0.06</v>
      </c>
      <c r="G127" s="35"/>
      <c r="H127" s="36">
        <f t="shared" si="21"/>
        <v>1.52</v>
      </c>
      <c r="I127" s="50">
        <f t="shared" si="29"/>
        <v>1.16</v>
      </c>
      <c r="J127" s="50">
        <f t="shared" si="17"/>
        <v>1.73</v>
      </c>
      <c r="K127" s="38">
        <f t="shared" si="26"/>
        <v>0.527</v>
      </c>
    </row>
    <row r="128" spans="1:11" ht="13.5">
      <c r="A128" s="43"/>
      <c r="B128" s="39"/>
      <c r="C128" s="40">
        <f>C124</f>
        <v>50.8</v>
      </c>
      <c r="D128" s="41"/>
      <c r="E128" s="42">
        <f>E124</f>
        <v>25.4</v>
      </c>
      <c r="F128" s="34">
        <v>0.063</v>
      </c>
      <c r="G128" s="35"/>
      <c r="H128" s="36">
        <f t="shared" si="21"/>
        <v>1.6</v>
      </c>
      <c r="I128" s="50">
        <f t="shared" si="29"/>
        <v>1.22</v>
      </c>
      <c r="J128" s="50">
        <f t="shared" si="17"/>
        <v>1.81</v>
      </c>
      <c r="K128" s="38">
        <f t="shared" si="26"/>
        <v>0.554</v>
      </c>
    </row>
    <row r="129" spans="1:11" ht="13.5">
      <c r="A129" s="43"/>
      <c r="B129" s="39"/>
      <c r="C129" s="40">
        <f t="shared" si="27"/>
        <v>50.8</v>
      </c>
      <c r="D129" s="41"/>
      <c r="E129" s="42">
        <f t="shared" si="28"/>
        <v>25.4</v>
      </c>
      <c r="F129" s="34">
        <v>0.065</v>
      </c>
      <c r="G129" s="35">
        <v>16</v>
      </c>
      <c r="H129" s="36">
        <f t="shared" si="21"/>
        <v>1.65</v>
      </c>
      <c r="I129" s="50">
        <f t="shared" si="29"/>
        <v>1.26</v>
      </c>
      <c r="J129" s="50">
        <f t="shared" si="17"/>
        <v>1.87</v>
      </c>
      <c r="K129" s="38">
        <f t="shared" si="26"/>
        <v>0.57</v>
      </c>
    </row>
    <row r="130" spans="1:11" ht="13.5">
      <c r="A130" s="43"/>
      <c r="B130" s="39"/>
      <c r="C130" s="40">
        <f t="shared" si="27"/>
        <v>50.8</v>
      </c>
      <c r="D130" s="41"/>
      <c r="E130" s="42">
        <f t="shared" si="28"/>
        <v>25.4</v>
      </c>
      <c r="F130" s="34">
        <v>0.072</v>
      </c>
      <c r="G130" s="35">
        <v>15</v>
      </c>
      <c r="H130" s="36">
        <f t="shared" si="21"/>
        <v>1.83</v>
      </c>
      <c r="I130" s="50">
        <f t="shared" si="29"/>
        <v>1.38</v>
      </c>
      <c r="J130" s="50">
        <f t="shared" si="17"/>
        <v>2.06</v>
      </c>
      <c r="K130" s="38">
        <f t="shared" si="26"/>
        <v>0.628</v>
      </c>
    </row>
    <row r="131" spans="1:11" ht="13.5">
      <c r="A131" s="43"/>
      <c r="B131" s="39"/>
      <c r="C131" s="40">
        <f t="shared" si="27"/>
        <v>50.8</v>
      </c>
      <c r="D131" s="41"/>
      <c r="E131" s="42">
        <f t="shared" si="28"/>
        <v>25.4</v>
      </c>
      <c r="F131" s="34">
        <v>0.075</v>
      </c>
      <c r="G131" s="35"/>
      <c r="H131" s="36">
        <f t="shared" si="21"/>
        <v>1.91</v>
      </c>
      <c r="I131" s="50">
        <f t="shared" si="29"/>
        <v>1.44</v>
      </c>
      <c r="J131" s="50">
        <f t="shared" si="17"/>
        <v>2.14</v>
      </c>
      <c r="K131" s="38">
        <f t="shared" si="26"/>
        <v>0.654</v>
      </c>
    </row>
    <row r="132" spans="1:11" ht="13.5">
      <c r="A132" s="43"/>
      <c r="B132" s="39"/>
      <c r="C132" s="40">
        <f t="shared" si="27"/>
        <v>50.8</v>
      </c>
      <c r="D132" s="41"/>
      <c r="E132" s="42">
        <f t="shared" si="28"/>
        <v>25.4</v>
      </c>
      <c r="F132" s="34">
        <v>0.078</v>
      </c>
      <c r="G132" s="35"/>
      <c r="H132" s="36">
        <f t="shared" si="21"/>
        <v>1.98</v>
      </c>
      <c r="I132" s="50">
        <f t="shared" si="29"/>
        <v>1.49</v>
      </c>
      <c r="J132" s="50">
        <f t="shared" si="17"/>
        <v>2.21</v>
      </c>
      <c r="K132" s="38">
        <f t="shared" si="26"/>
        <v>0.676</v>
      </c>
    </row>
    <row r="133" spans="1:11" ht="13.5">
      <c r="A133" s="43"/>
      <c r="B133" s="44"/>
      <c r="C133" s="40">
        <f>C120</f>
        <v>50.8</v>
      </c>
      <c r="D133" s="45"/>
      <c r="E133" s="42">
        <f>E120</f>
        <v>25.4</v>
      </c>
      <c r="F133" s="34">
        <v>0.083</v>
      </c>
      <c r="G133" s="35">
        <v>14</v>
      </c>
      <c r="H133" s="36">
        <f t="shared" si="21"/>
        <v>2.11</v>
      </c>
      <c r="I133" s="50">
        <f t="shared" si="29"/>
        <v>1.58</v>
      </c>
      <c r="J133" s="50">
        <f t="shared" si="17"/>
        <v>2.35</v>
      </c>
      <c r="K133" s="38">
        <f t="shared" si="26"/>
        <v>0.718</v>
      </c>
    </row>
    <row r="134" spans="1:11" ht="13.5">
      <c r="A134" s="43"/>
      <c r="B134" s="44"/>
      <c r="C134" s="40">
        <f>C121</f>
        <v>50.8</v>
      </c>
      <c r="D134" s="45"/>
      <c r="E134" s="42">
        <f>E121</f>
        <v>25.4</v>
      </c>
      <c r="F134" s="34">
        <v>0.095</v>
      </c>
      <c r="G134" s="35">
        <v>13</v>
      </c>
      <c r="H134" s="36">
        <f t="shared" si="21"/>
        <v>2.41</v>
      </c>
      <c r="I134" s="50">
        <f t="shared" si="29"/>
        <v>1.79</v>
      </c>
      <c r="J134" s="50">
        <f t="shared" si="17"/>
        <v>2.66</v>
      </c>
      <c r="K134" s="38">
        <f t="shared" si="26"/>
        <v>0.811</v>
      </c>
    </row>
    <row r="135" spans="1:11" ht="13.5">
      <c r="A135" s="43"/>
      <c r="B135" s="44"/>
      <c r="C135" s="40">
        <f>C122</f>
        <v>50.8</v>
      </c>
      <c r="D135" s="45"/>
      <c r="E135" s="42">
        <f>E122</f>
        <v>25.4</v>
      </c>
      <c r="F135" s="34">
        <v>0.109</v>
      </c>
      <c r="G135" s="35">
        <v>12</v>
      </c>
      <c r="H135" s="36">
        <f t="shared" si="21"/>
        <v>2.77</v>
      </c>
      <c r="I135" s="50">
        <f>ROUND(K135/0.45359,2)</f>
        <v>2.03</v>
      </c>
      <c r="J135" s="50">
        <f>ROUNDDOWN(0.0157*H135*(C135+E135-2.4292*H135),2)</f>
        <v>3.02</v>
      </c>
      <c r="K135" s="38">
        <f>ROUND(0.0157*H135*(C135+E135-2.4292*H135)*0.3048,3)</f>
        <v>0.921</v>
      </c>
    </row>
    <row r="136" spans="1:11" ht="13.5">
      <c r="A136" s="43"/>
      <c r="B136" s="44"/>
      <c r="C136" s="40">
        <f>C121</f>
        <v>50.8</v>
      </c>
      <c r="D136" s="45"/>
      <c r="E136" s="42">
        <f>E121</f>
        <v>25.4</v>
      </c>
      <c r="F136" s="34">
        <v>0.12</v>
      </c>
      <c r="G136" s="35">
        <v>11</v>
      </c>
      <c r="H136" s="36">
        <f t="shared" si="21"/>
        <v>3.05</v>
      </c>
      <c r="I136" s="50">
        <f t="shared" si="29"/>
        <v>2.2</v>
      </c>
      <c r="J136" s="50">
        <f t="shared" si="17"/>
        <v>3.29</v>
      </c>
      <c r="K136" s="52">
        <f>ROUND(0.0157*H136*(C136+E136-2.4292*H136)*0.3048,2)</f>
        <v>1</v>
      </c>
    </row>
    <row r="137" spans="1:11" ht="13.5">
      <c r="A137" s="43"/>
      <c r="B137" s="44"/>
      <c r="C137" s="40">
        <f>C136</f>
        <v>50.8</v>
      </c>
      <c r="D137" s="45"/>
      <c r="E137" s="42">
        <f>E136</f>
        <v>25.4</v>
      </c>
      <c r="F137" s="34">
        <v>0.126</v>
      </c>
      <c r="G137" s="35"/>
      <c r="H137" s="36">
        <f t="shared" si="21"/>
        <v>3.2</v>
      </c>
      <c r="I137" s="50">
        <f t="shared" si="29"/>
        <v>2.31</v>
      </c>
      <c r="J137" s="50">
        <f t="shared" si="17"/>
        <v>3.43</v>
      </c>
      <c r="K137" s="52">
        <f>ROUND(0.0157*H137*(C137+E137-2.4292*H137)*0.3048,2)</f>
        <v>1.05</v>
      </c>
    </row>
    <row r="138" spans="1:11" ht="13.5">
      <c r="A138" s="46"/>
      <c r="B138" s="47"/>
      <c r="C138" s="48"/>
      <c r="D138" s="47"/>
      <c r="E138" s="49"/>
      <c r="F138" s="34"/>
      <c r="G138" s="35"/>
      <c r="H138" s="36"/>
      <c r="I138" s="37"/>
      <c r="J138" s="37"/>
      <c r="K138" s="38"/>
    </row>
    <row r="139" spans="1:11" ht="13.5">
      <c r="A139" s="43" t="s">
        <v>17</v>
      </c>
      <c r="B139" s="44">
        <v>2</v>
      </c>
      <c r="C139" s="32">
        <f>ROUND(B139*25.4,1)</f>
        <v>50.8</v>
      </c>
      <c r="D139" s="44">
        <v>2</v>
      </c>
      <c r="E139" s="33">
        <f>ROUND(D139*25.4,1)</f>
        <v>50.8</v>
      </c>
      <c r="F139" s="34">
        <v>0.04</v>
      </c>
      <c r="G139" s="35"/>
      <c r="H139" s="36">
        <f aca="true" t="shared" si="30" ref="H139:H160">ROUND(F139*25.4,2)</f>
        <v>1.02</v>
      </c>
      <c r="I139" s="50">
        <f aca="true" t="shared" si="31" ref="I139:I160">ROUND(K139/0.45359,2)</f>
        <v>1.07</v>
      </c>
      <c r="J139" s="50">
        <f t="shared" si="17"/>
        <v>1.58</v>
      </c>
      <c r="K139" s="38">
        <f t="shared" si="26"/>
        <v>0.484</v>
      </c>
    </row>
    <row r="140" spans="1:11" ht="13.5">
      <c r="A140" s="43"/>
      <c r="B140" s="44"/>
      <c r="C140" s="40">
        <f>C139</f>
        <v>50.8</v>
      </c>
      <c r="D140" s="41"/>
      <c r="E140" s="42">
        <f>E139</f>
        <v>50.8</v>
      </c>
      <c r="F140" s="34">
        <v>0.042</v>
      </c>
      <c r="G140" s="35">
        <v>19</v>
      </c>
      <c r="H140" s="36">
        <f t="shared" si="30"/>
        <v>1.07</v>
      </c>
      <c r="I140" s="50">
        <f t="shared" si="31"/>
        <v>1.12</v>
      </c>
      <c r="J140" s="50">
        <f t="shared" si="17"/>
        <v>1.66</v>
      </c>
      <c r="K140" s="38">
        <f t="shared" si="26"/>
        <v>0.507</v>
      </c>
    </row>
    <row r="141" spans="1:11" ht="13.5">
      <c r="A141" s="43"/>
      <c r="B141" s="44"/>
      <c r="C141" s="40">
        <f>C139</f>
        <v>50.8</v>
      </c>
      <c r="D141" s="41"/>
      <c r="E141" s="42">
        <f>E139</f>
        <v>50.8</v>
      </c>
      <c r="F141" s="34">
        <v>0.047</v>
      </c>
      <c r="G141" s="35">
        <v>18</v>
      </c>
      <c r="H141" s="36">
        <f t="shared" si="30"/>
        <v>1.19</v>
      </c>
      <c r="I141" s="50">
        <f>ROUND(K141/0.45359,2)</f>
        <v>1.24</v>
      </c>
      <c r="J141" s="50">
        <f>ROUNDDOWN(0.0157*H141*(C141+E141-2.4292*H141),2)</f>
        <v>1.84</v>
      </c>
      <c r="K141" s="38">
        <f t="shared" si="26"/>
        <v>0.562</v>
      </c>
    </row>
    <row r="142" spans="1:11" ht="13.5">
      <c r="A142" s="43"/>
      <c r="B142" s="44"/>
      <c r="C142" s="40">
        <f>C140</f>
        <v>50.8</v>
      </c>
      <c r="D142" s="41"/>
      <c r="E142" s="42">
        <f>E140</f>
        <v>50.8</v>
      </c>
      <c r="F142" s="34">
        <v>0.056</v>
      </c>
      <c r="G142" s="35"/>
      <c r="H142" s="36">
        <f t="shared" si="30"/>
        <v>1.42</v>
      </c>
      <c r="I142" s="50">
        <f t="shared" si="31"/>
        <v>1.47</v>
      </c>
      <c r="J142" s="50">
        <f t="shared" si="17"/>
        <v>2.18</v>
      </c>
      <c r="K142" s="38">
        <f t="shared" si="26"/>
        <v>0.667</v>
      </c>
    </row>
    <row r="143" spans="1:11" ht="13.5">
      <c r="A143" s="43"/>
      <c r="B143" s="44"/>
      <c r="C143" s="40">
        <f>C141</f>
        <v>50.8</v>
      </c>
      <c r="D143" s="41"/>
      <c r="E143" s="42">
        <f>E141</f>
        <v>50.8</v>
      </c>
      <c r="F143" s="34">
        <v>0.058</v>
      </c>
      <c r="G143" s="35">
        <v>17</v>
      </c>
      <c r="H143" s="36">
        <f t="shared" si="30"/>
        <v>1.47</v>
      </c>
      <c r="I143" s="50">
        <f>ROUND(K143/0.45359,2)</f>
        <v>1.52</v>
      </c>
      <c r="J143" s="50">
        <f>ROUNDDOWN(0.0157*H143*(C143+E143-2.4292*H143),2)</f>
        <v>2.26</v>
      </c>
      <c r="K143" s="38">
        <f>ROUND(0.0157*H143*(C143+E143-2.4292*H143)*0.3048,3)</f>
        <v>0.69</v>
      </c>
    </row>
    <row r="144" spans="1:11" ht="13.5">
      <c r="A144" s="43"/>
      <c r="B144" s="44"/>
      <c r="C144" s="40">
        <f>C143</f>
        <v>50.8</v>
      </c>
      <c r="D144" s="45"/>
      <c r="E144" s="42">
        <f>E143</f>
        <v>50.8</v>
      </c>
      <c r="F144" s="34">
        <v>0.059</v>
      </c>
      <c r="G144" s="35"/>
      <c r="H144" s="36">
        <f>ROUND(F144*25.4,2)</f>
        <v>1.5</v>
      </c>
      <c r="I144" s="50">
        <f>ROUND(K144/0.45359,2)</f>
        <v>1.55</v>
      </c>
      <c r="J144" s="50">
        <f>ROUNDDOWN(0.0157*H144*(C144+E144-2.4292*H144),2)</f>
        <v>2.3</v>
      </c>
      <c r="K144" s="38">
        <f>ROUND(0.0157*H144*(C144+E144-2.4292*H144)*0.3048,3)</f>
        <v>0.703</v>
      </c>
    </row>
    <row r="145" spans="1:11" ht="13.5">
      <c r="A145" s="43"/>
      <c r="B145" s="44"/>
      <c r="C145" s="40">
        <f>C139</f>
        <v>50.8</v>
      </c>
      <c r="D145" s="45"/>
      <c r="E145" s="42">
        <f>E139</f>
        <v>50.8</v>
      </c>
      <c r="F145" s="34">
        <v>0.06</v>
      </c>
      <c r="G145" s="35"/>
      <c r="H145" s="36">
        <f t="shared" si="30"/>
        <v>1.52</v>
      </c>
      <c r="I145" s="50">
        <f>ROUND(K145/0.45359,2)</f>
        <v>1.57</v>
      </c>
      <c r="J145" s="50">
        <f t="shared" si="17"/>
        <v>2.33</v>
      </c>
      <c r="K145" s="38">
        <f t="shared" si="26"/>
        <v>0.712</v>
      </c>
    </row>
    <row r="146" spans="1:11" ht="13.5">
      <c r="A146" s="43"/>
      <c r="B146" s="44"/>
      <c r="C146" s="40">
        <f>C140</f>
        <v>50.8</v>
      </c>
      <c r="D146" s="45"/>
      <c r="E146" s="42">
        <f>E140</f>
        <v>50.8</v>
      </c>
      <c r="F146" s="34">
        <v>0.063</v>
      </c>
      <c r="G146" s="35"/>
      <c r="H146" s="36">
        <f t="shared" si="30"/>
        <v>1.6</v>
      </c>
      <c r="I146" s="50">
        <f t="shared" si="31"/>
        <v>1.65</v>
      </c>
      <c r="J146" s="50">
        <f t="shared" si="17"/>
        <v>2.45</v>
      </c>
      <c r="K146" s="38">
        <f t="shared" si="26"/>
        <v>0.748</v>
      </c>
    </row>
    <row r="147" spans="1:11" ht="13.5">
      <c r="A147" s="43"/>
      <c r="B147" s="44"/>
      <c r="C147" s="40">
        <f>C146</f>
        <v>50.8</v>
      </c>
      <c r="D147" s="41"/>
      <c r="E147" s="42">
        <f>E146</f>
        <v>50.8</v>
      </c>
      <c r="F147" s="34">
        <v>0.065</v>
      </c>
      <c r="G147" s="35">
        <v>16</v>
      </c>
      <c r="H147" s="36">
        <f t="shared" si="30"/>
        <v>1.65</v>
      </c>
      <c r="I147" s="50">
        <f t="shared" si="31"/>
        <v>1.7</v>
      </c>
      <c r="J147" s="50">
        <f t="shared" si="17"/>
        <v>2.52</v>
      </c>
      <c r="K147" s="38">
        <f t="shared" si="26"/>
        <v>0.771</v>
      </c>
    </row>
    <row r="148" spans="1:11" ht="13.5">
      <c r="A148" s="43"/>
      <c r="B148" s="44"/>
      <c r="C148" s="40">
        <f aca="true" t="shared" si="32" ref="C148:C159">C147</f>
        <v>50.8</v>
      </c>
      <c r="D148" s="41"/>
      <c r="E148" s="42">
        <f aca="true" t="shared" si="33" ref="E148:E159">E147</f>
        <v>50.8</v>
      </c>
      <c r="F148" s="34">
        <v>0.072</v>
      </c>
      <c r="G148" s="35">
        <v>15</v>
      </c>
      <c r="H148" s="36">
        <f t="shared" si="30"/>
        <v>1.83</v>
      </c>
      <c r="I148" s="50">
        <f t="shared" si="31"/>
        <v>1.88</v>
      </c>
      <c r="J148" s="50">
        <f t="shared" si="17"/>
        <v>2.79</v>
      </c>
      <c r="K148" s="38">
        <f t="shared" si="26"/>
        <v>0.851</v>
      </c>
    </row>
    <row r="149" spans="1:11" ht="13.5">
      <c r="A149" s="43"/>
      <c r="B149" s="44"/>
      <c r="C149" s="40">
        <f t="shared" si="32"/>
        <v>50.8</v>
      </c>
      <c r="D149" s="41"/>
      <c r="E149" s="42">
        <f t="shared" si="33"/>
        <v>50.8</v>
      </c>
      <c r="F149" s="34">
        <v>0.075</v>
      </c>
      <c r="G149" s="35"/>
      <c r="H149" s="36">
        <f t="shared" si="30"/>
        <v>1.91</v>
      </c>
      <c r="I149" s="50">
        <f t="shared" si="31"/>
        <v>1.95</v>
      </c>
      <c r="J149" s="50">
        <f t="shared" si="17"/>
        <v>2.9</v>
      </c>
      <c r="K149" s="38">
        <f t="shared" si="26"/>
        <v>0.886</v>
      </c>
    </row>
    <row r="150" spans="1:11" ht="13.5">
      <c r="A150" s="43"/>
      <c r="B150" s="44"/>
      <c r="C150" s="40">
        <f t="shared" si="32"/>
        <v>50.8</v>
      </c>
      <c r="D150" s="41"/>
      <c r="E150" s="42">
        <f t="shared" si="33"/>
        <v>50.8</v>
      </c>
      <c r="F150" s="34">
        <v>0.078</v>
      </c>
      <c r="G150" s="35"/>
      <c r="H150" s="36">
        <f t="shared" si="30"/>
        <v>1.98</v>
      </c>
      <c r="I150" s="50">
        <f t="shared" si="31"/>
        <v>2.02</v>
      </c>
      <c r="J150" s="50">
        <f t="shared" si="17"/>
        <v>3</v>
      </c>
      <c r="K150" s="38">
        <f t="shared" si="26"/>
        <v>0.917</v>
      </c>
    </row>
    <row r="151" spans="1:11" ht="13.5">
      <c r="A151" s="43"/>
      <c r="B151" s="44"/>
      <c r="C151" s="40">
        <f t="shared" si="32"/>
        <v>50.8</v>
      </c>
      <c r="D151" s="41"/>
      <c r="E151" s="42">
        <f t="shared" si="33"/>
        <v>50.8</v>
      </c>
      <c r="F151" s="34">
        <v>0.083</v>
      </c>
      <c r="G151" s="35">
        <v>14</v>
      </c>
      <c r="H151" s="36">
        <f t="shared" si="30"/>
        <v>2.11</v>
      </c>
      <c r="I151" s="50">
        <f t="shared" si="31"/>
        <v>2.15</v>
      </c>
      <c r="J151" s="50">
        <f t="shared" si="17"/>
        <v>3.19</v>
      </c>
      <c r="K151" s="38">
        <f t="shared" si="26"/>
        <v>0.974</v>
      </c>
    </row>
    <row r="152" spans="1:11" ht="13.5">
      <c r="A152" s="43"/>
      <c r="B152" s="44"/>
      <c r="C152" s="40">
        <f t="shared" si="32"/>
        <v>50.8</v>
      </c>
      <c r="D152" s="41"/>
      <c r="E152" s="42">
        <f t="shared" si="33"/>
        <v>50.8</v>
      </c>
      <c r="F152" s="34">
        <v>0.095</v>
      </c>
      <c r="G152" s="35">
        <v>13</v>
      </c>
      <c r="H152" s="36">
        <f t="shared" si="30"/>
        <v>2.41</v>
      </c>
      <c r="I152" s="50">
        <f t="shared" si="31"/>
        <v>2.43</v>
      </c>
      <c r="J152" s="50">
        <f t="shared" si="17"/>
        <v>3.62</v>
      </c>
      <c r="K152" s="52">
        <f>ROUND(0.0157*H152*(C152+E152-2.4292*H152)*0.3048,2)</f>
        <v>1.1</v>
      </c>
    </row>
    <row r="153" spans="1:11" ht="13.5">
      <c r="A153" s="43"/>
      <c r="B153" s="44"/>
      <c r="C153" s="40">
        <f t="shared" si="32"/>
        <v>50.8</v>
      </c>
      <c r="D153" s="41"/>
      <c r="E153" s="42">
        <f t="shared" si="33"/>
        <v>50.8</v>
      </c>
      <c r="F153" s="34">
        <v>0.105</v>
      </c>
      <c r="G153" s="35"/>
      <c r="H153" s="36">
        <f t="shared" si="30"/>
        <v>2.67</v>
      </c>
      <c r="I153" s="50">
        <f t="shared" si="31"/>
        <v>2.69</v>
      </c>
      <c r="J153" s="50">
        <f t="shared" si="17"/>
        <v>3.98</v>
      </c>
      <c r="K153" s="52">
        <f>ROUND(0.0157*H153*(C153+E153-2.4292*H153)*0.3048,2)</f>
        <v>1.22</v>
      </c>
    </row>
    <row r="154" spans="1:11" ht="13.5">
      <c r="A154" s="43"/>
      <c r="B154" s="44"/>
      <c r="C154" s="40">
        <f>C153</f>
        <v>50.8</v>
      </c>
      <c r="D154" s="41"/>
      <c r="E154" s="42">
        <f>E153</f>
        <v>50.8</v>
      </c>
      <c r="F154" s="34">
        <v>0.109</v>
      </c>
      <c r="G154" s="35">
        <v>12</v>
      </c>
      <c r="H154" s="36">
        <f t="shared" si="30"/>
        <v>2.77</v>
      </c>
      <c r="I154" s="50">
        <f>ROUND(K154/0.45359,2)</f>
        <v>2.78</v>
      </c>
      <c r="J154" s="50">
        <f>ROUNDDOWN(0.0157*H154*(C154+E154-2.4292*H154),2)</f>
        <v>4.12</v>
      </c>
      <c r="K154" s="52">
        <f>ROUND(0.0157*H154*(C154+E154-2.4292*H154)*0.3048,2)</f>
        <v>1.26</v>
      </c>
    </row>
    <row r="155" spans="1:11" ht="13.5">
      <c r="A155" s="43"/>
      <c r="B155" s="44"/>
      <c r="C155" s="40">
        <f>C153</f>
        <v>50.8</v>
      </c>
      <c r="D155" s="41"/>
      <c r="E155" s="42">
        <f>E153</f>
        <v>50.8</v>
      </c>
      <c r="F155" s="34">
        <v>0.12</v>
      </c>
      <c r="G155" s="35">
        <v>11</v>
      </c>
      <c r="H155" s="36">
        <f t="shared" si="30"/>
        <v>3.05</v>
      </c>
      <c r="I155" s="50">
        <f t="shared" si="31"/>
        <v>3.02</v>
      </c>
      <c r="J155" s="50">
        <f t="shared" si="17"/>
        <v>4.51</v>
      </c>
      <c r="K155" s="52">
        <f>ROUND(0.0157*H155*(C155+E155-2.4292*H155)*0.3048,2)</f>
        <v>1.37</v>
      </c>
    </row>
    <row r="156" spans="1:11" ht="13.5">
      <c r="A156" s="43"/>
      <c r="B156" s="44"/>
      <c r="C156" s="40">
        <f t="shared" si="32"/>
        <v>50.8</v>
      </c>
      <c r="D156" s="41"/>
      <c r="E156" s="42">
        <f t="shared" si="33"/>
        <v>50.8</v>
      </c>
      <c r="F156" s="34">
        <v>0.125</v>
      </c>
      <c r="G156" s="35"/>
      <c r="H156" s="36">
        <f t="shared" si="30"/>
        <v>3.18</v>
      </c>
      <c r="I156" s="50">
        <f t="shared" si="31"/>
        <v>3.06</v>
      </c>
      <c r="J156" s="50">
        <f>ROUNDDOWN(0.0157*H156*(C156+E156-3.287*H156),2)</f>
        <v>4.55</v>
      </c>
      <c r="K156" s="52">
        <f>ROUND(0.0157*H156*(C156+E156-3.287*H156)*0.3048,2)</f>
        <v>1.39</v>
      </c>
    </row>
    <row r="157" spans="1:11" ht="13.5">
      <c r="A157" s="43"/>
      <c r="B157" s="44"/>
      <c r="C157" s="40">
        <f>C156</f>
        <v>50.8</v>
      </c>
      <c r="D157" s="41"/>
      <c r="E157" s="42">
        <f>E156</f>
        <v>50.8</v>
      </c>
      <c r="F157" s="34">
        <v>0.165</v>
      </c>
      <c r="G157" s="35">
        <v>8</v>
      </c>
      <c r="H157" s="36">
        <f t="shared" si="30"/>
        <v>4.19</v>
      </c>
      <c r="I157" s="50">
        <f>ROUND(K157/0.45359,2)</f>
        <v>3.88</v>
      </c>
      <c r="J157" s="50">
        <f>ROUNDDOWN(0.0157*H157*(C157+E157-3.287*H157),2)</f>
        <v>5.77</v>
      </c>
      <c r="K157" s="52">
        <f>ROUND(0.0157*H157*(C157+E157-3.287*H157)*0.3048,2)</f>
        <v>1.76</v>
      </c>
    </row>
    <row r="158" spans="1:11" ht="13.5">
      <c r="A158" s="43"/>
      <c r="B158" s="44"/>
      <c r="C158" s="40">
        <f>C156</f>
        <v>50.8</v>
      </c>
      <c r="D158" s="41"/>
      <c r="E158" s="42">
        <f>E156</f>
        <v>50.8</v>
      </c>
      <c r="F158" s="34">
        <v>0.18</v>
      </c>
      <c r="G158" s="35">
        <v>7</v>
      </c>
      <c r="H158" s="36">
        <f t="shared" si="30"/>
        <v>4.57</v>
      </c>
      <c r="I158" s="50">
        <f t="shared" si="31"/>
        <v>4.17</v>
      </c>
      <c r="J158" s="50">
        <f>ROUNDDOWN(0.0157*H158*(C158+E158-3.287*H158),2)</f>
        <v>6.21</v>
      </c>
      <c r="K158" s="52">
        <f aca="true" t="shared" si="34" ref="K158:K172">ROUND(0.0157*H158*(C158+E158-3.287*H158)*0.3048,2)</f>
        <v>1.89</v>
      </c>
    </row>
    <row r="159" spans="1:11" ht="13.5">
      <c r="A159" s="43"/>
      <c r="B159" s="44"/>
      <c r="C159" s="40">
        <f t="shared" si="32"/>
        <v>50.8</v>
      </c>
      <c r="D159" s="41"/>
      <c r="E159" s="42">
        <f t="shared" si="33"/>
        <v>50.8</v>
      </c>
      <c r="F159" s="34">
        <v>0.188</v>
      </c>
      <c r="G159" s="35"/>
      <c r="H159" s="36">
        <f t="shared" si="30"/>
        <v>4.78</v>
      </c>
      <c r="I159" s="50">
        <f t="shared" si="31"/>
        <v>4.32</v>
      </c>
      <c r="J159" s="50">
        <f>ROUNDDOWN(0.0157*H159*(C159+E159-3.287*H159),2)</f>
        <v>6.44</v>
      </c>
      <c r="K159" s="52">
        <f t="shared" si="34"/>
        <v>1.96</v>
      </c>
    </row>
    <row r="160" spans="1:11" ht="13.5">
      <c r="A160" s="43"/>
      <c r="B160" s="44"/>
      <c r="C160" s="40">
        <f>C147</f>
        <v>50.8</v>
      </c>
      <c r="D160" s="45"/>
      <c r="E160" s="42">
        <f>E147</f>
        <v>50.8</v>
      </c>
      <c r="F160" s="34">
        <v>0.25</v>
      </c>
      <c r="G160" s="35"/>
      <c r="H160" s="36">
        <f t="shared" si="30"/>
        <v>6.35</v>
      </c>
      <c r="I160" s="50">
        <f t="shared" si="31"/>
        <v>5.4</v>
      </c>
      <c r="J160" s="50">
        <f>ROUNDDOWN(0.0157*H160*(C160+E160-3.287*H160),2)</f>
        <v>8.04</v>
      </c>
      <c r="K160" s="52">
        <f t="shared" si="34"/>
        <v>2.45</v>
      </c>
    </row>
    <row r="161" spans="1:11" ht="13.5">
      <c r="A161" s="46"/>
      <c r="B161" s="47"/>
      <c r="C161" s="48"/>
      <c r="D161" s="47"/>
      <c r="E161" s="49"/>
      <c r="F161" s="34"/>
      <c r="G161" s="35"/>
      <c r="H161" s="36"/>
      <c r="I161" s="37"/>
      <c r="J161" s="37"/>
      <c r="K161" s="38"/>
    </row>
    <row r="162" spans="1:11" ht="13.5">
      <c r="A162" s="30" t="s">
        <v>18</v>
      </c>
      <c r="B162" s="31">
        <v>2.5</v>
      </c>
      <c r="C162" s="54">
        <f>ROUND(B162*25.4,1)</f>
        <v>63.5</v>
      </c>
      <c r="D162" s="31">
        <v>2.5</v>
      </c>
      <c r="E162" s="55">
        <f>ROUND(D162*25.4,1)</f>
        <v>63.5</v>
      </c>
      <c r="F162" s="34">
        <v>0.075</v>
      </c>
      <c r="G162" s="35"/>
      <c r="H162" s="36">
        <f>ROUND(F162*25.4,2)</f>
        <v>1.91</v>
      </c>
      <c r="I162" s="50">
        <f aca="true" t="shared" si="35" ref="I162:I172">ROUND(K162/0.45359,2)</f>
        <v>2.43</v>
      </c>
      <c r="J162" s="50">
        <f aca="true" t="shared" si="36" ref="J162:J170">ROUNDDOWN(0.0157*H162*(C162+E162-3.287*H162),2)</f>
        <v>3.62</v>
      </c>
      <c r="K162" s="52">
        <f t="shared" si="34"/>
        <v>1.1</v>
      </c>
    </row>
    <row r="163" spans="1:11" ht="13.5">
      <c r="A163" s="30"/>
      <c r="B163" s="31"/>
      <c r="C163" s="32">
        <f>C162</f>
        <v>63.5</v>
      </c>
      <c r="D163" s="31"/>
      <c r="E163" s="33">
        <f>E162</f>
        <v>63.5</v>
      </c>
      <c r="F163" s="34">
        <v>0.078</v>
      </c>
      <c r="G163" s="35"/>
      <c r="H163" s="36">
        <f>ROUND(F163*25.4,2)</f>
        <v>1.98</v>
      </c>
      <c r="I163" s="50">
        <f>ROUND(K163/0.45359,2)</f>
        <v>2.51</v>
      </c>
      <c r="J163" s="50">
        <f>ROUNDDOWN(0.0157*H163*(C163+E163-3.287*H163),2)</f>
        <v>3.74</v>
      </c>
      <c r="K163" s="52">
        <f>ROUND(0.0157*H163*(C163+E163-3.287*H163)*0.3048,2)</f>
        <v>1.14</v>
      </c>
    </row>
    <row r="164" spans="1:11" ht="13.5">
      <c r="A164" s="30"/>
      <c r="B164" s="31"/>
      <c r="C164" s="32">
        <f>C162</f>
        <v>63.5</v>
      </c>
      <c r="D164" s="31"/>
      <c r="E164" s="33">
        <f>E162</f>
        <v>63.5</v>
      </c>
      <c r="F164" s="34">
        <v>0.095</v>
      </c>
      <c r="G164" s="35">
        <v>13</v>
      </c>
      <c r="H164" s="36">
        <f>ROUND(F164*25.4,2)</f>
        <v>2.41</v>
      </c>
      <c r="I164" s="50">
        <f>ROUND(K164/0.45359,2)</f>
        <v>3.02</v>
      </c>
      <c r="J164" s="50">
        <f>ROUNDDOWN(0.0157*H164*(C164+E164-3.287*H164),2)</f>
        <v>4.5</v>
      </c>
      <c r="K164" s="52">
        <f t="shared" si="34"/>
        <v>1.37</v>
      </c>
    </row>
    <row r="165" spans="1:11" ht="13.5">
      <c r="A165" s="30"/>
      <c r="B165" s="39"/>
      <c r="C165" s="40">
        <f>C162</f>
        <v>63.5</v>
      </c>
      <c r="D165" s="45"/>
      <c r="E165" s="42">
        <f>E162</f>
        <v>63.5</v>
      </c>
      <c r="F165" s="34">
        <v>0.105</v>
      </c>
      <c r="G165" s="35"/>
      <c r="H165" s="36">
        <f>ROUND(F165*25.4,2)</f>
        <v>2.67</v>
      </c>
      <c r="I165" s="50">
        <f t="shared" si="35"/>
        <v>3.33</v>
      </c>
      <c r="J165" s="50">
        <f t="shared" si="36"/>
        <v>4.95</v>
      </c>
      <c r="K165" s="52">
        <f t="shared" si="34"/>
        <v>1.51</v>
      </c>
    </row>
    <row r="166" spans="1:11" ht="13.5">
      <c r="A166" s="30"/>
      <c r="B166" s="39"/>
      <c r="C166" s="40">
        <f aca="true" t="shared" si="37" ref="C166:C172">C165</f>
        <v>63.5</v>
      </c>
      <c r="D166" s="45"/>
      <c r="E166" s="42">
        <f aca="true" t="shared" si="38" ref="E166:E172">E165</f>
        <v>63.5</v>
      </c>
      <c r="F166" s="34">
        <v>0.12</v>
      </c>
      <c r="G166" s="35">
        <v>11</v>
      </c>
      <c r="H166" s="36">
        <f aca="true" t="shared" si="39" ref="H166:H171">ROUND(F166*25.4,2)</f>
        <v>3.05</v>
      </c>
      <c r="I166" s="50">
        <f t="shared" si="35"/>
        <v>3.77</v>
      </c>
      <c r="J166" s="50">
        <f t="shared" si="36"/>
        <v>5.6</v>
      </c>
      <c r="K166" s="52">
        <f t="shared" si="34"/>
        <v>1.71</v>
      </c>
    </row>
    <row r="167" spans="1:11" ht="13.5">
      <c r="A167" s="30"/>
      <c r="B167" s="39"/>
      <c r="C167" s="40">
        <f t="shared" si="37"/>
        <v>63.5</v>
      </c>
      <c r="D167" s="45"/>
      <c r="E167" s="42">
        <f t="shared" si="38"/>
        <v>63.5</v>
      </c>
      <c r="F167" s="34">
        <v>0.125</v>
      </c>
      <c r="G167" s="35"/>
      <c r="H167" s="36">
        <f t="shared" si="39"/>
        <v>3.18</v>
      </c>
      <c r="I167" s="50">
        <f t="shared" si="35"/>
        <v>3.9</v>
      </c>
      <c r="J167" s="50">
        <f t="shared" si="36"/>
        <v>5.81</v>
      </c>
      <c r="K167" s="52">
        <f t="shared" si="34"/>
        <v>1.77</v>
      </c>
    </row>
    <row r="168" spans="1:11" ht="13.5">
      <c r="A168" s="30"/>
      <c r="B168" s="39"/>
      <c r="C168" s="40">
        <f t="shared" si="37"/>
        <v>63.5</v>
      </c>
      <c r="D168" s="45"/>
      <c r="E168" s="42">
        <f t="shared" si="38"/>
        <v>63.5</v>
      </c>
      <c r="F168" s="34">
        <v>0.156</v>
      </c>
      <c r="G168" s="35"/>
      <c r="H168" s="36">
        <f t="shared" si="39"/>
        <v>3.96</v>
      </c>
      <c r="I168" s="50">
        <f t="shared" si="35"/>
        <v>4.76</v>
      </c>
      <c r="J168" s="50">
        <f t="shared" si="36"/>
        <v>7.08</v>
      </c>
      <c r="K168" s="52">
        <f t="shared" si="34"/>
        <v>2.16</v>
      </c>
    </row>
    <row r="169" spans="1:11" ht="13.5">
      <c r="A169" s="30"/>
      <c r="B169" s="39"/>
      <c r="C169" s="40">
        <f t="shared" si="37"/>
        <v>63.5</v>
      </c>
      <c r="D169" s="45"/>
      <c r="E169" s="42">
        <f t="shared" si="38"/>
        <v>63.5</v>
      </c>
      <c r="F169" s="34">
        <v>0.18</v>
      </c>
      <c r="G169" s="35">
        <v>7</v>
      </c>
      <c r="H169" s="36">
        <f t="shared" si="39"/>
        <v>4.57</v>
      </c>
      <c r="I169" s="50">
        <f t="shared" si="35"/>
        <v>5.4</v>
      </c>
      <c r="J169" s="50">
        <f t="shared" si="36"/>
        <v>8.03</v>
      </c>
      <c r="K169" s="52">
        <f t="shared" si="34"/>
        <v>2.45</v>
      </c>
    </row>
    <row r="170" spans="1:11" ht="13.5">
      <c r="A170" s="30"/>
      <c r="B170" s="39"/>
      <c r="C170" s="40">
        <f t="shared" si="37"/>
        <v>63.5</v>
      </c>
      <c r="D170" s="45"/>
      <c r="E170" s="42">
        <f t="shared" si="38"/>
        <v>63.5</v>
      </c>
      <c r="F170" s="34">
        <v>0.188</v>
      </c>
      <c r="G170" s="35"/>
      <c r="H170" s="36">
        <f t="shared" si="39"/>
        <v>4.78</v>
      </c>
      <c r="I170" s="50">
        <f t="shared" si="35"/>
        <v>5.62</v>
      </c>
      <c r="J170" s="50">
        <f t="shared" si="36"/>
        <v>8.35</v>
      </c>
      <c r="K170" s="52">
        <f t="shared" si="34"/>
        <v>2.55</v>
      </c>
    </row>
    <row r="171" spans="1:11" ht="13.5">
      <c r="A171" s="30"/>
      <c r="B171" s="39"/>
      <c r="C171" s="40">
        <f t="shared" si="37"/>
        <v>63.5</v>
      </c>
      <c r="D171" s="45"/>
      <c r="E171" s="42">
        <f t="shared" si="38"/>
        <v>63.5</v>
      </c>
      <c r="F171" s="34">
        <v>0.25</v>
      </c>
      <c r="G171" s="35"/>
      <c r="H171" s="36">
        <f t="shared" si="39"/>
        <v>6.35</v>
      </c>
      <c r="I171" s="50">
        <f t="shared" si="35"/>
        <v>7.1</v>
      </c>
      <c r="J171" s="56">
        <f>ROUNDDOWN(0.0157*H171*(C171+E171-3.287*H171),1)</f>
        <v>10.5</v>
      </c>
      <c r="K171" s="52">
        <f t="shared" si="34"/>
        <v>3.22</v>
      </c>
    </row>
    <row r="172" spans="1:11" ht="13.5">
      <c r="A172" s="43"/>
      <c r="B172" s="44"/>
      <c r="C172" s="40">
        <f t="shared" si="37"/>
        <v>63.5</v>
      </c>
      <c r="D172" s="45"/>
      <c r="E172" s="42">
        <f t="shared" si="38"/>
        <v>63.5</v>
      </c>
      <c r="F172" s="34">
        <v>0.313</v>
      </c>
      <c r="G172" s="35"/>
      <c r="H172" s="36">
        <f>ROUND(F172*25.4,2)</f>
        <v>7.95</v>
      </c>
      <c r="I172" s="50">
        <f t="shared" si="35"/>
        <v>8.47</v>
      </c>
      <c r="J172" s="56">
        <f>ROUNDDOWN(0.0157*H172*(C172+E172-3.287*H172),1)</f>
        <v>12.5</v>
      </c>
      <c r="K172" s="52">
        <f t="shared" si="34"/>
        <v>3.84</v>
      </c>
    </row>
    <row r="173" spans="1:11" ht="13.5">
      <c r="A173" s="46"/>
      <c r="B173" s="47"/>
      <c r="C173" s="48"/>
      <c r="D173" s="47"/>
      <c r="E173" s="49"/>
      <c r="F173" s="34"/>
      <c r="G173" s="35"/>
      <c r="H173" s="36"/>
      <c r="I173" s="37"/>
      <c r="J173" s="37"/>
      <c r="K173" s="38"/>
    </row>
    <row r="174" spans="1:11" ht="13.5">
      <c r="A174" s="43" t="s">
        <v>19</v>
      </c>
      <c r="B174" s="44">
        <v>3</v>
      </c>
      <c r="C174" s="54">
        <f>ROUND(B174*25.4,1)</f>
        <v>76.2</v>
      </c>
      <c r="D174" s="44">
        <v>1</v>
      </c>
      <c r="E174" s="55">
        <f>ROUND(D174*25.4,1)</f>
        <v>25.4</v>
      </c>
      <c r="F174" s="34">
        <v>0.04</v>
      </c>
      <c r="G174" s="35"/>
      <c r="H174" s="36">
        <f>ROUND(F174*25.4,2)</f>
        <v>1.02</v>
      </c>
      <c r="I174" s="50">
        <f aca="true" t="shared" si="40" ref="I174:I191">ROUND(K174/0.45359,2)</f>
        <v>1.07</v>
      </c>
      <c r="J174" s="50">
        <f aca="true" t="shared" si="41" ref="J174:J191">ROUNDDOWN(0.0157*H174*(C174+E174-3.287*H174),2)</f>
        <v>1.57</v>
      </c>
      <c r="K174" s="38">
        <f aca="true" t="shared" si="42" ref="K174:K181">ROUND(0.0157*H174*(C174+E174-2.4292*H174)*0.3048,3)</f>
        <v>0.484</v>
      </c>
    </row>
    <row r="175" spans="1:11" ht="13.5">
      <c r="A175" s="43"/>
      <c r="B175" s="44"/>
      <c r="C175" s="40">
        <f>C174</f>
        <v>76.2</v>
      </c>
      <c r="D175" s="45"/>
      <c r="E175" s="42">
        <f>E174</f>
        <v>25.4</v>
      </c>
      <c r="F175" s="34">
        <v>0.047</v>
      </c>
      <c r="G175" s="35">
        <v>18</v>
      </c>
      <c r="H175" s="36">
        <f aca="true" t="shared" si="43" ref="H175:H180">ROUND(F175*25.4,2)</f>
        <v>1.19</v>
      </c>
      <c r="I175" s="50">
        <f>ROUND(K175/0.45359,2)</f>
        <v>1.24</v>
      </c>
      <c r="J175" s="50">
        <f>ROUNDDOWN(0.0157*H175*(C175+E175-3.287*H175),2)</f>
        <v>1.82</v>
      </c>
      <c r="K175" s="38">
        <f t="shared" si="42"/>
        <v>0.562</v>
      </c>
    </row>
    <row r="176" spans="1:11" ht="13.5">
      <c r="A176" s="43"/>
      <c r="B176" s="44"/>
      <c r="C176" s="40">
        <f>C175</f>
        <v>76.2</v>
      </c>
      <c r="D176" s="45"/>
      <c r="E176" s="42">
        <f>E175</f>
        <v>25.4</v>
      </c>
      <c r="F176" s="34">
        <v>0.056</v>
      </c>
      <c r="G176" s="35"/>
      <c r="H176" s="36">
        <f t="shared" si="43"/>
        <v>1.42</v>
      </c>
      <c r="I176" s="50">
        <f>ROUND(K176/0.45359,2)</f>
        <v>1.47</v>
      </c>
      <c r="J176" s="50">
        <f>ROUNDDOWN(0.0157*H176*(C176+E176-3.287*H176),2)</f>
        <v>2.16</v>
      </c>
      <c r="K176" s="38">
        <f t="shared" si="42"/>
        <v>0.667</v>
      </c>
    </row>
    <row r="177" spans="1:11" ht="13.5">
      <c r="A177" s="43"/>
      <c r="B177" s="44"/>
      <c r="C177" s="40">
        <f>C176</f>
        <v>76.2</v>
      </c>
      <c r="D177" s="45"/>
      <c r="E177" s="42">
        <f>E176</f>
        <v>25.4</v>
      </c>
      <c r="F177" s="34">
        <v>0.063</v>
      </c>
      <c r="G177" s="35"/>
      <c r="H177" s="36">
        <f t="shared" si="43"/>
        <v>1.6</v>
      </c>
      <c r="I177" s="50">
        <f>ROUND(K177/0.45359,2)</f>
        <v>1.65</v>
      </c>
      <c r="J177" s="50">
        <f>ROUNDDOWN(0.0157*H177*(C177+E177-3.287*H177),2)</f>
        <v>2.42</v>
      </c>
      <c r="K177" s="38">
        <f t="shared" si="42"/>
        <v>0.748</v>
      </c>
    </row>
    <row r="178" spans="1:11" ht="13.5">
      <c r="A178" s="43"/>
      <c r="B178" s="44"/>
      <c r="C178" s="40">
        <f>C177</f>
        <v>76.2</v>
      </c>
      <c r="D178" s="45"/>
      <c r="E178" s="42">
        <f>E177</f>
        <v>25.4</v>
      </c>
      <c r="F178" s="34">
        <v>0.065</v>
      </c>
      <c r="G178" s="35">
        <v>16</v>
      </c>
      <c r="H178" s="36">
        <f t="shared" si="43"/>
        <v>1.65</v>
      </c>
      <c r="I178" s="50">
        <f>ROUND(K178/0.45359,2)</f>
        <v>1.7</v>
      </c>
      <c r="J178" s="50">
        <f>ROUNDDOWN(0.0157*H178*(C178+E178-3.287*H178),2)</f>
        <v>2.49</v>
      </c>
      <c r="K178" s="38">
        <f t="shared" si="42"/>
        <v>0.771</v>
      </c>
    </row>
    <row r="179" spans="1:11" ht="13.5">
      <c r="A179" s="43"/>
      <c r="B179" s="44"/>
      <c r="C179" s="40">
        <f>C178</f>
        <v>76.2</v>
      </c>
      <c r="D179" s="45"/>
      <c r="E179" s="42">
        <f>E178</f>
        <v>25.4</v>
      </c>
      <c r="F179" s="34">
        <v>0.072</v>
      </c>
      <c r="G179" s="35"/>
      <c r="H179" s="36">
        <f t="shared" si="43"/>
        <v>1.83</v>
      </c>
      <c r="I179" s="50">
        <f>ROUND(K179/0.45359,2)</f>
        <v>1.88</v>
      </c>
      <c r="J179" s="50">
        <f>ROUNDDOWN(0.0157*H179*(C179+E179-3.287*H179),2)</f>
        <v>2.74</v>
      </c>
      <c r="K179" s="38">
        <f t="shared" si="42"/>
        <v>0.851</v>
      </c>
    </row>
    <row r="180" spans="1:11" ht="13.5">
      <c r="A180" s="43"/>
      <c r="B180" s="44"/>
      <c r="C180" s="40">
        <f>C174</f>
        <v>76.2</v>
      </c>
      <c r="D180" s="45"/>
      <c r="E180" s="42">
        <f>E174</f>
        <v>25.4</v>
      </c>
      <c r="F180" s="34">
        <v>0.075</v>
      </c>
      <c r="G180" s="35"/>
      <c r="H180" s="36">
        <f t="shared" si="43"/>
        <v>1.91</v>
      </c>
      <c r="I180" s="50">
        <f t="shared" si="40"/>
        <v>1.95</v>
      </c>
      <c r="J180" s="50">
        <f t="shared" si="41"/>
        <v>2.85</v>
      </c>
      <c r="K180" s="38">
        <f t="shared" si="42"/>
        <v>0.886</v>
      </c>
    </row>
    <row r="181" spans="1:11" ht="13.5">
      <c r="A181" s="43"/>
      <c r="B181" s="44"/>
      <c r="C181" s="40">
        <f>C180</f>
        <v>76.2</v>
      </c>
      <c r="D181" s="45"/>
      <c r="E181" s="42">
        <f>E180</f>
        <v>25.4</v>
      </c>
      <c r="F181" s="34">
        <v>0.083</v>
      </c>
      <c r="G181" s="35">
        <v>14</v>
      </c>
      <c r="H181" s="36">
        <f>ROUND(F181*25.4,2)</f>
        <v>2.11</v>
      </c>
      <c r="I181" s="50">
        <f t="shared" si="40"/>
        <v>2.15</v>
      </c>
      <c r="J181" s="50">
        <f t="shared" si="41"/>
        <v>3.13</v>
      </c>
      <c r="K181" s="38">
        <f t="shared" si="42"/>
        <v>0.974</v>
      </c>
    </row>
    <row r="182" spans="1:11" ht="13.5">
      <c r="A182" s="43"/>
      <c r="B182" s="44"/>
      <c r="C182" s="40">
        <f>C181</f>
        <v>76.2</v>
      </c>
      <c r="D182" s="45"/>
      <c r="E182" s="42">
        <f>E181</f>
        <v>25.4</v>
      </c>
      <c r="F182" s="34">
        <v>0.095</v>
      </c>
      <c r="G182" s="35">
        <v>13</v>
      </c>
      <c r="H182" s="36">
        <f>ROUND(F182*25.4,2)</f>
        <v>2.41</v>
      </c>
      <c r="I182" s="50">
        <f>ROUND(K182/0.45359,2)</f>
        <v>2.38</v>
      </c>
      <c r="J182" s="50">
        <f>ROUNDDOWN(0.0157*H182*(C182+E182-3.287*H182),2)</f>
        <v>3.54</v>
      </c>
      <c r="K182" s="52">
        <f aca="true" t="shared" si="44" ref="K182:K191">ROUND(0.0157*H182*(C182+E182-3.287*H182)*0.3048,2)</f>
        <v>1.08</v>
      </c>
    </row>
    <row r="183" spans="1:11" ht="13.5">
      <c r="A183" s="43"/>
      <c r="B183" s="44"/>
      <c r="C183" s="40">
        <f>C182</f>
        <v>76.2</v>
      </c>
      <c r="D183" s="45"/>
      <c r="E183" s="42">
        <f>E182</f>
        <v>25.4</v>
      </c>
      <c r="F183" s="34">
        <v>0.105</v>
      </c>
      <c r="G183" s="35"/>
      <c r="H183" s="36">
        <f>ROUND(F183*25.4,2)</f>
        <v>2.67</v>
      </c>
      <c r="I183" s="50">
        <f>ROUND(K183/0.45359,2)</f>
        <v>2.62</v>
      </c>
      <c r="J183" s="50">
        <f>ROUNDDOWN(0.0157*H183*(C183+E183-3.287*H183),2)</f>
        <v>3.89</v>
      </c>
      <c r="K183" s="52">
        <f t="shared" si="44"/>
        <v>1.19</v>
      </c>
    </row>
    <row r="184" spans="1:11" ht="13.5">
      <c r="A184" s="43"/>
      <c r="B184" s="44"/>
      <c r="C184" s="40">
        <f>C181</f>
        <v>76.2</v>
      </c>
      <c r="D184" s="45"/>
      <c r="E184" s="42">
        <f>E181</f>
        <v>25.4</v>
      </c>
      <c r="F184" s="34">
        <v>0.12</v>
      </c>
      <c r="G184" s="35">
        <v>11</v>
      </c>
      <c r="H184" s="36">
        <f aca="true" t="shared" si="45" ref="H184:H191">ROUND(F184*25.4,2)</f>
        <v>3.05</v>
      </c>
      <c r="I184" s="50">
        <f t="shared" si="40"/>
        <v>2.95</v>
      </c>
      <c r="J184" s="50">
        <f t="shared" si="41"/>
        <v>4.38</v>
      </c>
      <c r="K184" s="52">
        <f t="shared" si="44"/>
        <v>1.34</v>
      </c>
    </row>
    <row r="185" spans="1:11" ht="13.5">
      <c r="A185" s="43"/>
      <c r="B185" s="44"/>
      <c r="C185" s="40">
        <f aca="true" t="shared" si="46" ref="C185:C191">C184</f>
        <v>76.2</v>
      </c>
      <c r="D185" s="45"/>
      <c r="E185" s="42">
        <f aca="true" t="shared" si="47" ref="E185:E191">E184</f>
        <v>25.4</v>
      </c>
      <c r="F185" s="34">
        <v>0.125</v>
      </c>
      <c r="G185" s="35"/>
      <c r="H185" s="36">
        <f t="shared" si="45"/>
        <v>3.18</v>
      </c>
      <c r="I185" s="50">
        <f t="shared" si="40"/>
        <v>3.06</v>
      </c>
      <c r="J185" s="50">
        <f t="shared" si="41"/>
        <v>4.55</v>
      </c>
      <c r="K185" s="52">
        <f t="shared" si="44"/>
        <v>1.39</v>
      </c>
    </row>
    <row r="186" spans="1:11" ht="13.5">
      <c r="A186" s="43"/>
      <c r="B186" s="44"/>
      <c r="C186" s="40">
        <f t="shared" si="46"/>
        <v>76.2</v>
      </c>
      <c r="D186" s="45"/>
      <c r="E186" s="42">
        <f t="shared" si="47"/>
        <v>25.4</v>
      </c>
      <c r="F186" s="34">
        <v>0.156</v>
      </c>
      <c r="G186" s="35"/>
      <c r="H186" s="36">
        <f t="shared" si="45"/>
        <v>3.96</v>
      </c>
      <c r="I186" s="50">
        <f t="shared" si="40"/>
        <v>3.7</v>
      </c>
      <c r="J186" s="50">
        <f t="shared" si="41"/>
        <v>5.5</v>
      </c>
      <c r="K186" s="52">
        <f t="shared" si="44"/>
        <v>1.68</v>
      </c>
    </row>
    <row r="187" spans="1:11" ht="13.5">
      <c r="A187" s="43"/>
      <c r="B187" s="44"/>
      <c r="C187" s="40">
        <f t="shared" si="46"/>
        <v>76.2</v>
      </c>
      <c r="D187" s="45"/>
      <c r="E187" s="42">
        <f t="shared" si="47"/>
        <v>25.4</v>
      </c>
      <c r="F187" s="34">
        <v>0.177</v>
      </c>
      <c r="G187" s="35"/>
      <c r="H187" s="36">
        <f t="shared" si="45"/>
        <v>4.5</v>
      </c>
      <c r="I187" s="50">
        <f t="shared" si="40"/>
        <v>4.12</v>
      </c>
      <c r="J187" s="50">
        <f t="shared" si="41"/>
        <v>6.13</v>
      </c>
      <c r="K187" s="52">
        <f t="shared" si="44"/>
        <v>1.87</v>
      </c>
    </row>
    <row r="188" spans="1:11" ht="13.5">
      <c r="A188" s="43"/>
      <c r="B188" s="44"/>
      <c r="C188" s="40">
        <f t="shared" si="46"/>
        <v>76.2</v>
      </c>
      <c r="D188" s="45"/>
      <c r="E188" s="42">
        <f t="shared" si="47"/>
        <v>25.4</v>
      </c>
      <c r="F188" s="34">
        <v>0.18</v>
      </c>
      <c r="G188" s="35">
        <v>7</v>
      </c>
      <c r="H188" s="36">
        <f t="shared" si="45"/>
        <v>4.57</v>
      </c>
      <c r="I188" s="50">
        <f t="shared" si="40"/>
        <v>4.17</v>
      </c>
      <c r="J188" s="50">
        <f t="shared" si="41"/>
        <v>6.21</v>
      </c>
      <c r="K188" s="52">
        <f t="shared" si="44"/>
        <v>1.89</v>
      </c>
    </row>
    <row r="189" spans="1:11" ht="13.5">
      <c r="A189" s="43"/>
      <c r="B189" s="44"/>
      <c r="C189" s="40">
        <f t="shared" si="46"/>
        <v>76.2</v>
      </c>
      <c r="D189" s="45"/>
      <c r="E189" s="42">
        <f t="shared" si="47"/>
        <v>25.4</v>
      </c>
      <c r="F189" s="34">
        <v>0.188</v>
      </c>
      <c r="G189" s="35"/>
      <c r="H189" s="36">
        <f t="shared" si="45"/>
        <v>4.78</v>
      </c>
      <c r="I189" s="50">
        <f t="shared" si="40"/>
        <v>4.32</v>
      </c>
      <c r="J189" s="50">
        <f t="shared" si="41"/>
        <v>6.44</v>
      </c>
      <c r="K189" s="52">
        <f t="shared" si="44"/>
        <v>1.96</v>
      </c>
    </row>
    <row r="190" spans="1:11" ht="13.5">
      <c r="A190" s="43"/>
      <c r="B190" s="44"/>
      <c r="C190" s="40">
        <f t="shared" si="46"/>
        <v>76.2</v>
      </c>
      <c r="D190" s="45"/>
      <c r="E190" s="42">
        <f t="shared" si="47"/>
        <v>25.4</v>
      </c>
      <c r="F190" s="34">
        <v>0.25</v>
      </c>
      <c r="G190" s="35"/>
      <c r="H190" s="36">
        <f t="shared" si="45"/>
        <v>6.35</v>
      </c>
      <c r="I190" s="50">
        <f t="shared" si="40"/>
        <v>5.4</v>
      </c>
      <c r="J190" s="50">
        <f t="shared" si="41"/>
        <v>8.04</v>
      </c>
      <c r="K190" s="52">
        <f t="shared" si="44"/>
        <v>2.45</v>
      </c>
    </row>
    <row r="191" spans="1:11" ht="13.5">
      <c r="A191" s="43"/>
      <c r="B191" s="44"/>
      <c r="C191" s="40">
        <f t="shared" si="46"/>
        <v>76.2</v>
      </c>
      <c r="D191" s="45"/>
      <c r="E191" s="42">
        <f t="shared" si="47"/>
        <v>25.4</v>
      </c>
      <c r="F191" s="34">
        <v>0.313</v>
      </c>
      <c r="G191" s="35"/>
      <c r="H191" s="36">
        <f t="shared" si="45"/>
        <v>7.95</v>
      </c>
      <c r="I191" s="50">
        <f t="shared" si="40"/>
        <v>6.33</v>
      </c>
      <c r="J191" s="50">
        <f t="shared" si="41"/>
        <v>9.41</v>
      </c>
      <c r="K191" s="52">
        <f t="shared" si="44"/>
        <v>2.87</v>
      </c>
    </row>
    <row r="192" spans="1:11" ht="13.5">
      <c r="A192" s="46"/>
      <c r="B192" s="47"/>
      <c r="C192" s="48"/>
      <c r="D192" s="47"/>
      <c r="E192" s="49"/>
      <c r="F192" s="34"/>
      <c r="G192" s="35"/>
      <c r="H192" s="36"/>
      <c r="I192" s="37"/>
      <c r="J192" s="37"/>
      <c r="K192" s="38"/>
    </row>
    <row r="193" spans="1:11" ht="13.5">
      <c r="A193" s="43" t="s">
        <v>20</v>
      </c>
      <c r="B193" s="44">
        <v>3</v>
      </c>
      <c r="C193" s="54">
        <f>ROUND(B193*25.4,1)</f>
        <v>76.2</v>
      </c>
      <c r="D193" s="44">
        <v>2</v>
      </c>
      <c r="E193" s="55">
        <f>ROUND(D193*25.4,1)</f>
        <v>50.8</v>
      </c>
      <c r="F193" s="34">
        <v>0.075</v>
      </c>
      <c r="G193" s="35"/>
      <c r="H193" s="36">
        <f>ROUND(F193*25.4,2)</f>
        <v>1.91</v>
      </c>
      <c r="I193" s="50">
        <f aca="true" t="shared" si="48" ref="I193:I204">ROUND(K193/0.45359,2)</f>
        <v>2.43</v>
      </c>
      <c r="J193" s="50">
        <f aca="true" t="shared" si="49" ref="J193:J202">ROUNDDOWN(0.0157*H193*(C193+E193-3.287*H193),2)</f>
        <v>3.62</v>
      </c>
      <c r="K193" s="52">
        <f aca="true" t="shared" si="50" ref="K193:K204">ROUND(0.0157*H193*(C193+E193-3.287*H193)*0.3048,2)</f>
        <v>1.1</v>
      </c>
    </row>
    <row r="194" spans="1:11" ht="13.5">
      <c r="A194" s="43"/>
      <c r="B194" s="44"/>
      <c r="C194" s="40">
        <f aca="true" t="shared" si="51" ref="C194:C204">C193</f>
        <v>76.2</v>
      </c>
      <c r="D194" s="45"/>
      <c r="E194" s="42">
        <f aca="true" t="shared" si="52" ref="E194:E204">E193</f>
        <v>50.8</v>
      </c>
      <c r="F194" s="34">
        <v>0.083</v>
      </c>
      <c r="G194" s="35"/>
      <c r="H194" s="36">
        <f>ROUND(F194*25.4,2)</f>
        <v>2.11</v>
      </c>
      <c r="I194" s="50">
        <f t="shared" si="48"/>
        <v>2.67</v>
      </c>
      <c r="J194" s="50">
        <f t="shared" si="49"/>
        <v>3.97</v>
      </c>
      <c r="K194" s="52">
        <f t="shared" si="50"/>
        <v>1.21</v>
      </c>
    </row>
    <row r="195" spans="1:11" ht="13.5">
      <c r="A195" s="30"/>
      <c r="B195" s="31"/>
      <c r="C195" s="32">
        <f>C194</f>
        <v>76.2</v>
      </c>
      <c r="D195" s="31"/>
      <c r="E195" s="33">
        <f>E194</f>
        <v>50.8</v>
      </c>
      <c r="F195" s="34">
        <v>0.095</v>
      </c>
      <c r="G195" s="35">
        <v>13</v>
      </c>
      <c r="H195" s="36">
        <f>ROUND(F195*25.4,2)</f>
        <v>2.41</v>
      </c>
      <c r="I195" s="50">
        <f t="shared" si="48"/>
        <v>3.02</v>
      </c>
      <c r="J195" s="50">
        <f t="shared" si="49"/>
        <v>4.5</v>
      </c>
      <c r="K195" s="52">
        <f t="shared" si="50"/>
        <v>1.37</v>
      </c>
    </row>
    <row r="196" spans="1:11" ht="13.5">
      <c r="A196" s="43"/>
      <c r="B196" s="44"/>
      <c r="C196" s="40">
        <f>C194</f>
        <v>76.2</v>
      </c>
      <c r="D196" s="45"/>
      <c r="E196" s="42">
        <f>E194</f>
        <v>50.8</v>
      </c>
      <c r="F196" s="34">
        <v>0.105</v>
      </c>
      <c r="G196" s="35"/>
      <c r="H196" s="36">
        <f>ROUND(F196*25.4,2)</f>
        <v>2.67</v>
      </c>
      <c r="I196" s="50">
        <f t="shared" si="48"/>
        <v>3.33</v>
      </c>
      <c r="J196" s="50">
        <f t="shared" si="49"/>
        <v>4.95</v>
      </c>
      <c r="K196" s="52">
        <f t="shared" si="50"/>
        <v>1.51</v>
      </c>
    </row>
    <row r="197" spans="1:11" ht="13.5">
      <c r="A197" s="43"/>
      <c r="B197" s="44"/>
      <c r="C197" s="40">
        <f t="shared" si="51"/>
        <v>76.2</v>
      </c>
      <c r="D197" s="45"/>
      <c r="E197" s="42">
        <f t="shared" si="52"/>
        <v>50.8</v>
      </c>
      <c r="F197" s="34">
        <v>0.12</v>
      </c>
      <c r="G197" s="35">
        <v>11</v>
      </c>
      <c r="H197" s="36">
        <f aca="true" t="shared" si="53" ref="H197:H204">ROUND(F197*25.4,2)</f>
        <v>3.05</v>
      </c>
      <c r="I197" s="50">
        <f t="shared" si="48"/>
        <v>3.77</v>
      </c>
      <c r="J197" s="50">
        <f t="shared" si="49"/>
        <v>5.6</v>
      </c>
      <c r="K197" s="52">
        <f t="shared" si="50"/>
        <v>1.71</v>
      </c>
    </row>
    <row r="198" spans="1:11" ht="13.5">
      <c r="A198" s="43"/>
      <c r="B198" s="44"/>
      <c r="C198" s="40">
        <f t="shared" si="51"/>
        <v>76.2</v>
      </c>
      <c r="D198" s="45"/>
      <c r="E198" s="42">
        <f t="shared" si="52"/>
        <v>50.8</v>
      </c>
      <c r="F198" s="34">
        <v>0.125</v>
      </c>
      <c r="G198" s="35"/>
      <c r="H198" s="36">
        <f t="shared" si="53"/>
        <v>3.18</v>
      </c>
      <c r="I198" s="50">
        <f t="shared" si="48"/>
        <v>3.9</v>
      </c>
      <c r="J198" s="50">
        <f t="shared" si="49"/>
        <v>5.81</v>
      </c>
      <c r="K198" s="52">
        <f t="shared" si="50"/>
        <v>1.77</v>
      </c>
    </row>
    <row r="199" spans="1:11" ht="13.5">
      <c r="A199" s="43"/>
      <c r="B199" s="44"/>
      <c r="C199" s="40">
        <f t="shared" si="51"/>
        <v>76.2</v>
      </c>
      <c r="D199" s="45"/>
      <c r="E199" s="42">
        <f t="shared" si="52"/>
        <v>50.8</v>
      </c>
      <c r="F199" s="34">
        <v>0.156</v>
      </c>
      <c r="G199" s="35"/>
      <c r="H199" s="36">
        <f t="shared" si="53"/>
        <v>3.96</v>
      </c>
      <c r="I199" s="50">
        <f t="shared" si="48"/>
        <v>4.76</v>
      </c>
      <c r="J199" s="50">
        <f t="shared" si="49"/>
        <v>7.08</v>
      </c>
      <c r="K199" s="52">
        <f t="shared" si="50"/>
        <v>2.16</v>
      </c>
    </row>
    <row r="200" spans="1:11" ht="13.5">
      <c r="A200" s="43"/>
      <c r="B200" s="44"/>
      <c r="C200" s="40">
        <f t="shared" si="51"/>
        <v>76.2</v>
      </c>
      <c r="D200" s="45"/>
      <c r="E200" s="42">
        <f t="shared" si="52"/>
        <v>50.8</v>
      </c>
      <c r="F200" s="34">
        <v>0.177</v>
      </c>
      <c r="G200" s="35"/>
      <c r="H200" s="36">
        <f t="shared" si="53"/>
        <v>4.5</v>
      </c>
      <c r="I200" s="50">
        <f t="shared" si="48"/>
        <v>5.34</v>
      </c>
      <c r="J200" s="50">
        <f t="shared" si="49"/>
        <v>7.92</v>
      </c>
      <c r="K200" s="52">
        <f t="shared" si="50"/>
        <v>2.42</v>
      </c>
    </row>
    <row r="201" spans="1:11" ht="13.5">
      <c r="A201" s="43"/>
      <c r="B201" s="44"/>
      <c r="C201" s="40">
        <f t="shared" si="51"/>
        <v>76.2</v>
      </c>
      <c r="D201" s="45"/>
      <c r="E201" s="42">
        <f t="shared" si="52"/>
        <v>50.8</v>
      </c>
      <c r="F201" s="34">
        <v>0.18</v>
      </c>
      <c r="G201" s="35">
        <v>7</v>
      </c>
      <c r="H201" s="36">
        <f t="shared" si="53"/>
        <v>4.57</v>
      </c>
      <c r="I201" s="50">
        <f t="shared" si="48"/>
        <v>5.4</v>
      </c>
      <c r="J201" s="50">
        <f t="shared" si="49"/>
        <v>8.03</v>
      </c>
      <c r="K201" s="52">
        <f t="shared" si="50"/>
        <v>2.45</v>
      </c>
    </row>
    <row r="202" spans="1:11" ht="13.5">
      <c r="A202" s="43"/>
      <c r="B202" s="44"/>
      <c r="C202" s="40">
        <f t="shared" si="51"/>
        <v>76.2</v>
      </c>
      <c r="D202" s="45"/>
      <c r="E202" s="42">
        <f t="shared" si="52"/>
        <v>50.8</v>
      </c>
      <c r="F202" s="34">
        <v>0.188</v>
      </c>
      <c r="G202" s="35"/>
      <c r="H202" s="36">
        <f t="shared" si="53"/>
        <v>4.78</v>
      </c>
      <c r="I202" s="50">
        <f t="shared" si="48"/>
        <v>5.62</v>
      </c>
      <c r="J202" s="50">
        <f t="shared" si="49"/>
        <v>8.35</v>
      </c>
      <c r="K202" s="52">
        <f t="shared" si="50"/>
        <v>2.55</v>
      </c>
    </row>
    <row r="203" spans="1:11" ht="13.5">
      <c r="A203" s="43"/>
      <c r="B203" s="44"/>
      <c r="C203" s="40">
        <f t="shared" si="51"/>
        <v>76.2</v>
      </c>
      <c r="D203" s="45"/>
      <c r="E203" s="42">
        <f t="shared" si="52"/>
        <v>50.8</v>
      </c>
      <c r="F203" s="34">
        <v>0.25</v>
      </c>
      <c r="G203" s="35"/>
      <c r="H203" s="36">
        <f t="shared" si="53"/>
        <v>6.35</v>
      </c>
      <c r="I203" s="50">
        <f t="shared" si="48"/>
        <v>7.1</v>
      </c>
      <c r="J203" s="56">
        <f>ROUNDDOWN(0.0157*H203*(C203+E203-3.287*H203),1)</f>
        <v>10.5</v>
      </c>
      <c r="K203" s="52">
        <f t="shared" si="50"/>
        <v>3.22</v>
      </c>
    </row>
    <row r="204" spans="1:11" ht="13.5">
      <c r="A204" s="43"/>
      <c r="B204" s="44"/>
      <c r="C204" s="40">
        <f t="shared" si="51"/>
        <v>76.2</v>
      </c>
      <c r="D204" s="45"/>
      <c r="E204" s="42">
        <f t="shared" si="52"/>
        <v>50.8</v>
      </c>
      <c r="F204" s="34">
        <v>0.313</v>
      </c>
      <c r="G204" s="35"/>
      <c r="H204" s="36">
        <f t="shared" si="53"/>
        <v>7.95</v>
      </c>
      <c r="I204" s="50">
        <f t="shared" si="48"/>
        <v>8.47</v>
      </c>
      <c r="J204" s="56">
        <f>ROUNDDOWN(0.0157*H204*(C204+E204-3.287*H204),1)</f>
        <v>12.5</v>
      </c>
      <c r="K204" s="52">
        <f t="shared" si="50"/>
        <v>3.84</v>
      </c>
    </row>
    <row r="205" spans="1:11" ht="13.5">
      <c r="A205" s="46"/>
      <c r="B205" s="47"/>
      <c r="C205" s="48"/>
      <c r="D205" s="47"/>
      <c r="E205" s="49"/>
      <c r="F205" s="34"/>
      <c r="G205" s="35"/>
      <c r="H205" s="36"/>
      <c r="I205" s="37"/>
      <c r="J205" s="37"/>
      <c r="K205" s="38"/>
    </row>
    <row r="206" spans="1:11" ht="13.5">
      <c r="A206" s="43" t="s">
        <v>21</v>
      </c>
      <c r="B206" s="44">
        <v>3</v>
      </c>
      <c r="C206" s="54">
        <f>ROUND(B206*25.4,1)</f>
        <v>76.2</v>
      </c>
      <c r="D206" s="44">
        <v>3</v>
      </c>
      <c r="E206" s="55">
        <f>ROUND(D206*25.4,1)</f>
        <v>76.2</v>
      </c>
      <c r="F206" s="34">
        <v>0.059</v>
      </c>
      <c r="G206" s="35"/>
      <c r="H206" s="36">
        <f>ROUND(F206*25.4,2)</f>
        <v>1.5</v>
      </c>
      <c r="I206" s="50">
        <f aca="true" t="shared" si="54" ref="I206:I218">ROUND(K206/0.45359,2)</f>
        <v>2.34</v>
      </c>
      <c r="J206" s="50">
        <f aca="true" t="shared" si="55" ref="J206:J216">ROUNDDOWN(0.0157*H206*(C206+E206-3.287*H206),2)</f>
        <v>3.47</v>
      </c>
      <c r="K206" s="52">
        <f aca="true" t="shared" si="56" ref="K206:K218">ROUND(0.0157*H206*(C206+E206-3.287*H206)*0.3048,2)</f>
        <v>1.06</v>
      </c>
    </row>
    <row r="207" spans="1:11" ht="13.5">
      <c r="A207" s="43"/>
      <c r="B207" s="44"/>
      <c r="C207" s="40">
        <f>C206</f>
        <v>76.2</v>
      </c>
      <c r="D207" s="45"/>
      <c r="E207" s="42">
        <f>E206</f>
        <v>76.2</v>
      </c>
      <c r="F207" s="34">
        <v>0.083</v>
      </c>
      <c r="G207" s="35">
        <v>14</v>
      </c>
      <c r="H207" s="36">
        <f>ROUND(F207*25.4,2)</f>
        <v>2.11</v>
      </c>
      <c r="I207" s="50">
        <f>ROUND(K207/0.45359,2)</f>
        <v>3.24</v>
      </c>
      <c r="J207" s="50">
        <f>ROUNDDOWN(0.0157*H207*(C207+E207-3.287*H207),2)</f>
        <v>4.81</v>
      </c>
      <c r="K207" s="52">
        <f>ROUND(0.0157*H207*(C207+E207-3.287*H207)*0.3048,2)</f>
        <v>1.47</v>
      </c>
    </row>
    <row r="208" spans="1:11" ht="13.5">
      <c r="A208" s="43"/>
      <c r="B208" s="44"/>
      <c r="C208" s="40">
        <f>C206</f>
        <v>76.2</v>
      </c>
      <c r="D208" s="45"/>
      <c r="E208" s="42">
        <f>E206</f>
        <v>76.2</v>
      </c>
      <c r="F208" s="34">
        <v>0.083</v>
      </c>
      <c r="G208" s="35">
        <v>14</v>
      </c>
      <c r="H208" s="36">
        <f>ROUND(F208*25.4,2)</f>
        <v>2.11</v>
      </c>
      <c r="I208" s="50">
        <f t="shared" si="54"/>
        <v>3.24</v>
      </c>
      <c r="J208" s="50">
        <f t="shared" si="55"/>
        <v>4.81</v>
      </c>
      <c r="K208" s="52">
        <f t="shared" si="56"/>
        <v>1.47</v>
      </c>
    </row>
    <row r="209" spans="1:11" ht="13.5">
      <c r="A209" s="30"/>
      <c r="B209" s="31"/>
      <c r="C209" s="32">
        <f>C208</f>
        <v>76.2</v>
      </c>
      <c r="D209" s="31"/>
      <c r="E209" s="33">
        <f>E208</f>
        <v>76.2</v>
      </c>
      <c r="F209" s="34">
        <v>0.095</v>
      </c>
      <c r="G209" s="35">
        <v>13</v>
      </c>
      <c r="H209" s="36">
        <f>ROUND(F209*25.4,2)</f>
        <v>2.41</v>
      </c>
      <c r="I209" s="50">
        <f t="shared" si="54"/>
        <v>3.68</v>
      </c>
      <c r="J209" s="50">
        <f t="shared" si="55"/>
        <v>5.46</v>
      </c>
      <c r="K209" s="52">
        <f t="shared" si="56"/>
        <v>1.67</v>
      </c>
    </row>
    <row r="210" spans="1:11" ht="13.5">
      <c r="A210" s="43"/>
      <c r="B210" s="44"/>
      <c r="C210" s="40">
        <f>C208</f>
        <v>76.2</v>
      </c>
      <c r="D210" s="45"/>
      <c r="E210" s="42">
        <f>E208</f>
        <v>76.2</v>
      </c>
      <c r="F210" s="34">
        <v>0.105</v>
      </c>
      <c r="G210" s="35"/>
      <c r="H210" s="36">
        <f aca="true" t="shared" si="57" ref="H210:H218">ROUND(F210*25.4,2)</f>
        <v>2.67</v>
      </c>
      <c r="I210" s="50">
        <f t="shared" si="54"/>
        <v>4.06</v>
      </c>
      <c r="J210" s="50">
        <f t="shared" si="55"/>
        <v>6.02</v>
      </c>
      <c r="K210" s="52">
        <f t="shared" si="56"/>
        <v>1.84</v>
      </c>
    </row>
    <row r="211" spans="1:11" ht="13.5">
      <c r="A211" s="43"/>
      <c r="B211" s="44"/>
      <c r="C211" s="40">
        <f aca="true" t="shared" si="58" ref="C211:C218">C210</f>
        <v>76.2</v>
      </c>
      <c r="D211" s="45"/>
      <c r="E211" s="42">
        <f aca="true" t="shared" si="59" ref="E211:E218">E210</f>
        <v>76.2</v>
      </c>
      <c r="F211" s="34">
        <v>0.12</v>
      </c>
      <c r="G211" s="35">
        <v>11</v>
      </c>
      <c r="H211" s="36">
        <f t="shared" si="57"/>
        <v>3.05</v>
      </c>
      <c r="I211" s="50">
        <f t="shared" si="54"/>
        <v>4.59</v>
      </c>
      <c r="J211" s="50">
        <f t="shared" si="55"/>
        <v>6.81</v>
      </c>
      <c r="K211" s="52">
        <f t="shared" si="56"/>
        <v>2.08</v>
      </c>
    </row>
    <row r="212" spans="1:11" ht="13.5">
      <c r="A212" s="43"/>
      <c r="B212" s="44"/>
      <c r="C212" s="40">
        <f t="shared" si="58"/>
        <v>76.2</v>
      </c>
      <c r="D212" s="45"/>
      <c r="E212" s="42">
        <f t="shared" si="59"/>
        <v>76.2</v>
      </c>
      <c r="F212" s="34">
        <v>0.125</v>
      </c>
      <c r="G212" s="35"/>
      <c r="H212" s="36">
        <f t="shared" si="57"/>
        <v>3.18</v>
      </c>
      <c r="I212" s="50">
        <f t="shared" si="54"/>
        <v>4.76</v>
      </c>
      <c r="J212" s="50">
        <f t="shared" si="55"/>
        <v>7.08</v>
      </c>
      <c r="K212" s="52">
        <f t="shared" si="56"/>
        <v>2.16</v>
      </c>
    </row>
    <row r="213" spans="1:11" ht="13.5">
      <c r="A213" s="43"/>
      <c r="B213" s="44"/>
      <c r="C213" s="40">
        <f t="shared" si="58"/>
        <v>76.2</v>
      </c>
      <c r="D213" s="45"/>
      <c r="E213" s="42">
        <f t="shared" si="59"/>
        <v>76.2</v>
      </c>
      <c r="F213" s="34">
        <v>0.156</v>
      </c>
      <c r="G213" s="35"/>
      <c r="H213" s="36">
        <f t="shared" si="57"/>
        <v>3.96</v>
      </c>
      <c r="I213" s="50">
        <f t="shared" si="54"/>
        <v>5.82</v>
      </c>
      <c r="J213" s="50">
        <f t="shared" si="55"/>
        <v>8.66</v>
      </c>
      <c r="K213" s="52">
        <f t="shared" si="56"/>
        <v>2.64</v>
      </c>
    </row>
    <row r="214" spans="1:11" ht="13.5">
      <c r="A214" s="43"/>
      <c r="B214" s="44"/>
      <c r="C214" s="40">
        <f t="shared" si="58"/>
        <v>76.2</v>
      </c>
      <c r="D214" s="45"/>
      <c r="E214" s="42">
        <f t="shared" si="59"/>
        <v>76.2</v>
      </c>
      <c r="F214" s="34">
        <v>0.177</v>
      </c>
      <c r="G214" s="35"/>
      <c r="H214" s="36">
        <f t="shared" si="57"/>
        <v>4.5</v>
      </c>
      <c r="I214" s="50">
        <f t="shared" si="54"/>
        <v>6.53</v>
      </c>
      <c r="J214" s="50">
        <f t="shared" si="55"/>
        <v>9.72</v>
      </c>
      <c r="K214" s="52">
        <f t="shared" si="56"/>
        <v>2.96</v>
      </c>
    </row>
    <row r="215" spans="1:11" ht="13.5">
      <c r="A215" s="43"/>
      <c r="B215" s="44"/>
      <c r="C215" s="40">
        <f t="shared" si="58"/>
        <v>76.2</v>
      </c>
      <c r="D215" s="45"/>
      <c r="E215" s="42">
        <f t="shared" si="59"/>
        <v>76.2</v>
      </c>
      <c r="F215" s="34">
        <v>0.18</v>
      </c>
      <c r="G215" s="35">
        <v>7</v>
      </c>
      <c r="H215" s="36">
        <f t="shared" si="57"/>
        <v>4.57</v>
      </c>
      <c r="I215" s="50">
        <f t="shared" si="54"/>
        <v>6.61</v>
      </c>
      <c r="J215" s="50">
        <f t="shared" si="55"/>
        <v>9.85</v>
      </c>
      <c r="K215" s="52">
        <f t="shared" si="56"/>
        <v>3</v>
      </c>
    </row>
    <row r="216" spans="1:11" ht="13.5">
      <c r="A216" s="43"/>
      <c r="B216" s="44"/>
      <c r="C216" s="40">
        <f t="shared" si="58"/>
        <v>76.2</v>
      </c>
      <c r="D216" s="45"/>
      <c r="E216" s="42">
        <f t="shared" si="59"/>
        <v>76.2</v>
      </c>
      <c r="F216" s="34">
        <v>0.188</v>
      </c>
      <c r="G216" s="35"/>
      <c r="H216" s="36">
        <f t="shared" si="57"/>
        <v>4.78</v>
      </c>
      <c r="I216" s="50">
        <f t="shared" si="54"/>
        <v>6.9</v>
      </c>
      <c r="J216" s="56">
        <f t="shared" si="55"/>
        <v>10.25</v>
      </c>
      <c r="K216" s="52">
        <f t="shared" si="56"/>
        <v>3.13</v>
      </c>
    </row>
    <row r="217" spans="1:11" ht="13.5">
      <c r="A217" s="43"/>
      <c r="B217" s="44"/>
      <c r="C217" s="40">
        <f t="shared" si="58"/>
        <v>76.2</v>
      </c>
      <c r="D217" s="45"/>
      <c r="E217" s="42">
        <f t="shared" si="59"/>
        <v>76.2</v>
      </c>
      <c r="F217" s="34">
        <v>0.25</v>
      </c>
      <c r="G217" s="35"/>
      <c r="H217" s="36">
        <f t="shared" si="57"/>
        <v>6.35</v>
      </c>
      <c r="I217" s="50">
        <f t="shared" si="54"/>
        <v>8.82</v>
      </c>
      <c r="J217" s="56">
        <f>ROUNDDOWN(0.0157*H217*(C217+E217-3.287*H217),1)</f>
        <v>13.1</v>
      </c>
      <c r="K217" s="52">
        <f t="shared" si="56"/>
        <v>4</v>
      </c>
    </row>
    <row r="218" spans="1:11" ht="13.5">
      <c r="A218" s="43"/>
      <c r="B218" s="44"/>
      <c r="C218" s="40">
        <f t="shared" si="58"/>
        <v>76.2</v>
      </c>
      <c r="D218" s="45"/>
      <c r="E218" s="42">
        <f t="shared" si="59"/>
        <v>76.2</v>
      </c>
      <c r="F218" s="34">
        <v>0.313</v>
      </c>
      <c r="G218" s="35"/>
      <c r="H218" s="36">
        <f t="shared" si="57"/>
        <v>7.95</v>
      </c>
      <c r="I218" s="50">
        <f t="shared" si="54"/>
        <v>10.58</v>
      </c>
      <c r="J218" s="56">
        <f>ROUNDDOWN(0.0157*H218*(C218+E218-3.287*H218),1)</f>
        <v>15.7</v>
      </c>
      <c r="K218" s="52">
        <f t="shared" si="56"/>
        <v>4.8</v>
      </c>
    </row>
    <row r="219" spans="1:11" ht="13.5">
      <c r="A219" s="46"/>
      <c r="B219" s="47"/>
      <c r="C219" s="48"/>
      <c r="D219" s="47"/>
      <c r="E219" s="49"/>
      <c r="F219" s="34"/>
      <c r="G219" s="35"/>
      <c r="H219" s="36"/>
      <c r="I219" s="37"/>
      <c r="J219" s="37"/>
      <c r="K219" s="38"/>
    </row>
    <row r="220" spans="1:11" ht="13.5">
      <c r="A220" s="30" t="s">
        <v>22</v>
      </c>
      <c r="B220" s="57">
        <v>3.5</v>
      </c>
      <c r="C220" s="54">
        <f>ROUND(B220*25.4,1)</f>
        <v>88.9</v>
      </c>
      <c r="D220" s="31">
        <v>3.5</v>
      </c>
      <c r="E220" s="55">
        <f>ROUND(D220*25.4,1)</f>
        <v>88.9</v>
      </c>
      <c r="F220" s="34">
        <v>0.12</v>
      </c>
      <c r="G220" s="35">
        <v>11</v>
      </c>
      <c r="H220" s="36">
        <f aca="true" t="shared" si="60" ref="H220:H225">ROUND(F220*25.4,2)</f>
        <v>3.05</v>
      </c>
      <c r="I220" s="50">
        <f aca="true" t="shared" si="61" ref="I220:I250">ROUND(K220/0.45359,2)</f>
        <v>5.4</v>
      </c>
      <c r="J220" s="50">
        <f>ROUNDDOWN(0.0157*H220*(C220+E220-3.287*H220),2)</f>
        <v>8.03</v>
      </c>
      <c r="K220" s="52">
        <f aca="true" t="shared" si="62" ref="K220:K225">ROUND(0.0157*H220*(C220+E220-3.287*H220)*0.3048,2)</f>
        <v>2.45</v>
      </c>
    </row>
    <row r="221" spans="1:11" ht="13.5">
      <c r="A221" s="30"/>
      <c r="B221" s="39"/>
      <c r="C221" s="40">
        <f>C220</f>
        <v>88.9</v>
      </c>
      <c r="D221" s="45"/>
      <c r="E221" s="42">
        <f>E220</f>
        <v>88.9</v>
      </c>
      <c r="F221" s="34">
        <v>0.125</v>
      </c>
      <c r="G221" s="35"/>
      <c r="H221" s="36">
        <f t="shared" si="60"/>
        <v>3.18</v>
      </c>
      <c r="I221" s="50">
        <f t="shared" si="61"/>
        <v>5.62</v>
      </c>
      <c r="J221" s="50">
        <f>ROUNDDOWN(0.0157*H221*(C221+E221-3.287*H221),2)</f>
        <v>8.35</v>
      </c>
      <c r="K221" s="52">
        <f t="shared" si="62"/>
        <v>2.55</v>
      </c>
    </row>
    <row r="222" spans="1:11" ht="13.5">
      <c r="A222" s="30"/>
      <c r="B222" s="39"/>
      <c r="C222" s="40">
        <f>C221</f>
        <v>88.9</v>
      </c>
      <c r="D222" s="45"/>
      <c r="E222" s="42">
        <f>E221</f>
        <v>88.9</v>
      </c>
      <c r="F222" s="34">
        <v>0.158</v>
      </c>
      <c r="G222" s="35"/>
      <c r="H222" s="36">
        <f t="shared" si="60"/>
        <v>4.01</v>
      </c>
      <c r="I222" s="50">
        <f t="shared" si="61"/>
        <v>6.97</v>
      </c>
      <c r="J222" s="56">
        <f>ROUNDDOWN(0.0157*H222*(C222+E222-3.287*H222),1)</f>
        <v>10.3</v>
      </c>
      <c r="K222" s="52">
        <f t="shared" si="62"/>
        <v>3.16</v>
      </c>
    </row>
    <row r="223" spans="1:11" ht="13.5">
      <c r="A223" s="30"/>
      <c r="B223" s="39"/>
      <c r="C223" s="40">
        <f>C222</f>
        <v>88.9</v>
      </c>
      <c r="D223" s="45"/>
      <c r="E223" s="42">
        <f>E222</f>
        <v>88.9</v>
      </c>
      <c r="F223" s="34">
        <v>0.18</v>
      </c>
      <c r="G223" s="35"/>
      <c r="H223" s="36">
        <f t="shared" si="60"/>
        <v>4.57</v>
      </c>
      <c r="I223" s="50">
        <f t="shared" si="61"/>
        <v>7.85</v>
      </c>
      <c r="J223" s="56">
        <f>ROUNDDOWN(0.0157*H223*(C223+E223-3.287*H223),1)</f>
        <v>11.6</v>
      </c>
      <c r="K223" s="52">
        <f t="shared" si="62"/>
        <v>3.56</v>
      </c>
    </row>
    <row r="224" spans="1:11" ht="13.5">
      <c r="A224" s="30"/>
      <c r="B224" s="39"/>
      <c r="C224" s="40">
        <f>C223</f>
        <v>88.9</v>
      </c>
      <c r="D224" s="45"/>
      <c r="E224" s="42">
        <f>E223</f>
        <v>88.9</v>
      </c>
      <c r="F224" s="34">
        <v>0.25</v>
      </c>
      <c r="G224" s="35"/>
      <c r="H224" s="36">
        <f t="shared" si="60"/>
        <v>6.35</v>
      </c>
      <c r="I224" s="56">
        <f>ROUND(K224/0.45359,1)</f>
        <v>10.5</v>
      </c>
      <c r="J224" s="56">
        <f>ROUNDDOWN(0.0157*H224*(C224+E224-3.287*H224),1)</f>
        <v>15.6</v>
      </c>
      <c r="K224" s="52">
        <f t="shared" si="62"/>
        <v>4.77</v>
      </c>
    </row>
    <row r="225" spans="1:11" ht="13.5">
      <c r="A225" s="30"/>
      <c r="B225" s="39"/>
      <c r="C225" s="40">
        <f>C224</f>
        <v>88.9</v>
      </c>
      <c r="D225" s="45"/>
      <c r="E225" s="42">
        <f>E224</f>
        <v>88.9</v>
      </c>
      <c r="F225" s="34">
        <v>0.313</v>
      </c>
      <c r="G225" s="35"/>
      <c r="H225" s="36">
        <f t="shared" si="60"/>
        <v>7.95</v>
      </c>
      <c r="I225" s="56">
        <f>ROUND(K225/0.45359,1)</f>
        <v>12.7</v>
      </c>
      <c r="J225" s="56">
        <f>ROUNDDOWN(0.0157*H225*(C225+E225-3.287*H225),1)</f>
        <v>18.9</v>
      </c>
      <c r="K225" s="52">
        <f t="shared" si="62"/>
        <v>5.77</v>
      </c>
    </row>
    <row r="226" spans="1:11" ht="13.5">
      <c r="A226" s="46"/>
      <c r="B226" s="47"/>
      <c r="C226" s="48"/>
      <c r="D226" s="47"/>
      <c r="E226" s="49"/>
      <c r="F226" s="34"/>
      <c r="G226" s="35"/>
      <c r="H226" s="36"/>
      <c r="I226" s="37"/>
      <c r="J226" s="37"/>
      <c r="K226" s="38"/>
    </row>
    <row r="227" spans="1:11" ht="13.5">
      <c r="A227" s="43" t="s">
        <v>23</v>
      </c>
      <c r="B227" s="44">
        <v>4</v>
      </c>
      <c r="C227" s="54">
        <f>ROUND(B227*25.4,1)</f>
        <v>101.6</v>
      </c>
      <c r="D227" s="44">
        <v>2</v>
      </c>
      <c r="E227" s="55">
        <f>ROUND(D227*25.4,1)</f>
        <v>50.8</v>
      </c>
      <c r="F227" s="34">
        <v>0.075</v>
      </c>
      <c r="G227" s="35"/>
      <c r="H227" s="36">
        <f>ROUND(F227*25.4,2)</f>
        <v>1.91</v>
      </c>
      <c r="I227" s="50">
        <f t="shared" si="61"/>
        <v>2.95</v>
      </c>
      <c r="J227" s="50">
        <f aca="true" t="shared" si="63" ref="J227:J235">ROUNDDOWN(0.0157*H227*(C227+E227-3.287*H227),2)</f>
        <v>4.38</v>
      </c>
      <c r="K227" s="52">
        <f aca="true" t="shared" si="64" ref="K227:K238">ROUND(0.0157*H227*(C227+E227-3.287*H227)*0.3048,2)</f>
        <v>1.34</v>
      </c>
    </row>
    <row r="228" spans="1:11" ht="13.5">
      <c r="A228" s="43"/>
      <c r="B228" s="44"/>
      <c r="C228" s="40">
        <f>C227</f>
        <v>101.6</v>
      </c>
      <c r="D228" s="45"/>
      <c r="E228" s="42">
        <f>E227</f>
        <v>50.8</v>
      </c>
      <c r="F228" s="34">
        <v>0.083</v>
      </c>
      <c r="G228" s="35">
        <v>14</v>
      </c>
      <c r="H228" s="36">
        <f>ROUND(F228*25.4,2)</f>
        <v>2.11</v>
      </c>
      <c r="I228" s="50">
        <f t="shared" si="61"/>
        <v>3.24</v>
      </c>
      <c r="J228" s="50">
        <f t="shared" si="63"/>
        <v>4.81</v>
      </c>
      <c r="K228" s="52">
        <f t="shared" si="64"/>
        <v>1.47</v>
      </c>
    </row>
    <row r="229" spans="1:11" ht="13.5">
      <c r="A229" s="30"/>
      <c r="B229" s="31"/>
      <c r="C229" s="32">
        <f>C228</f>
        <v>101.6</v>
      </c>
      <c r="D229" s="31"/>
      <c r="E229" s="33">
        <f>E228</f>
        <v>50.8</v>
      </c>
      <c r="F229" s="34">
        <v>0.095</v>
      </c>
      <c r="G229" s="35">
        <v>13</v>
      </c>
      <c r="H229" s="36">
        <f>ROUND(F229*25.4,2)</f>
        <v>2.41</v>
      </c>
      <c r="I229" s="50">
        <f t="shared" si="61"/>
        <v>3.68</v>
      </c>
      <c r="J229" s="50">
        <f t="shared" si="63"/>
        <v>5.46</v>
      </c>
      <c r="K229" s="52">
        <f t="shared" si="64"/>
        <v>1.67</v>
      </c>
    </row>
    <row r="230" spans="1:11" ht="13.5">
      <c r="A230" s="43"/>
      <c r="B230" s="44"/>
      <c r="C230" s="40">
        <f>C228</f>
        <v>101.6</v>
      </c>
      <c r="D230" s="45"/>
      <c r="E230" s="42">
        <f>E228</f>
        <v>50.8</v>
      </c>
      <c r="F230" s="34">
        <v>0.105</v>
      </c>
      <c r="G230" s="35"/>
      <c r="H230" s="36">
        <f>ROUND(F230*25.4,2)</f>
        <v>2.67</v>
      </c>
      <c r="I230" s="50">
        <f t="shared" si="61"/>
        <v>4.06</v>
      </c>
      <c r="J230" s="50">
        <f t="shared" si="63"/>
        <v>6.02</v>
      </c>
      <c r="K230" s="52">
        <f t="shared" si="64"/>
        <v>1.84</v>
      </c>
    </row>
    <row r="231" spans="1:11" ht="13.5">
      <c r="A231" s="43"/>
      <c r="B231" s="44"/>
      <c r="C231" s="40">
        <f aca="true" t="shared" si="65" ref="C231:C238">C230</f>
        <v>101.6</v>
      </c>
      <c r="D231" s="45"/>
      <c r="E231" s="42">
        <f aca="true" t="shared" si="66" ref="E231:E238">E230</f>
        <v>50.8</v>
      </c>
      <c r="F231" s="34">
        <v>0.12</v>
      </c>
      <c r="G231" s="35">
        <v>11</v>
      </c>
      <c r="H231" s="36">
        <f aca="true" t="shared" si="67" ref="H231:H238">ROUND(F231*25.4,2)</f>
        <v>3.05</v>
      </c>
      <c r="I231" s="50">
        <f t="shared" si="61"/>
        <v>4.59</v>
      </c>
      <c r="J231" s="50">
        <f t="shared" si="63"/>
        <v>6.81</v>
      </c>
      <c r="K231" s="52">
        <f t="shared" si="64"/>
        <v>2.08</v>
      </c>
    </row>
    <row r="232" spans="1:11" ht="13.5">
      <c r="A232" s="43"/>
      <c r="B232" s="44"/>
      <c r="C232" s="40">
        <f t="shared" si="65"/>
        <v>101.6</v>
      </c>
      <c r="D232" s="45"/>
      <c r="E232" s="42">
        <f t="shared" si="66"/>
        <v>50.8</v>
      </c>
      <c r="F232" s="34">
        <v>0.125</v>
      </c>
      <c r="G232" s="35"/>
      <c r="H232" s="36">
        <f t="shared" si="67"/>
        <v>3.18</v>
      </c>
      <c r="I232" s="50">
        <f t="shared" si="61"/>
        <v>4.76</v>
      </c>
      <c r="J232" s="50">
        <f t="shared" si="63"/>
        <v>7.08</v>
      </c>
      <c r="K232" s="52">
        <f t="shared" si="64"/>
        <v>2.16</v>
      </c>
    </row>
    <row r="233" spans="1:11" ht="13.5">
      <c r="A233" s="43"/>
      <c r="B233" s="44"/>
      <c r="C233" s="40">
        <f t="shared" si="65"/>
        <v>101.6</v>
      </c>
      <c r="D233" s="45"/>
      <c r="E233" s="42">
        <f t="shared" si="66"/>
        <v>50.8</v>
      </c>
      <c r="F233" s="34">
        <v>0.156</v>
      </c>
      <c r="G233" s="35"/>
      <c r="H233" s="36">
        <f t="shared" si="67"/>
        <v>3.96</v>
      </c>
      <c r="I233" s="50">
        <f t="shared" si="61"/>
        <v>5.82</v>
      </c>
      <c r="J233" s="50">
        <f t="shared" si="63"/>
        <v>8.66</v>
      </c>
      <c r="K233" s="52">
        <f t="shared" si="64"/>
        <v>2.64</v>
      </c>
    </row>
    <row r="234" spans="1:11" ht="13.5">
      <c r="A234" s="43"/>
      <c r="B234" s="44"/>
      <c r="C234" s="40">
        <f t="shared" si="65"/>
        <v>101.6</v>
      </c>
      <c r="D234" s="45"/>
      <c r="E234" s="42">
        <f t="shared" si="66"/>
        <v>50.8</v>
      </c>
      <c r="F234" s="34">
        <v>0.177</v>
      </c>
      <c r="G234" s="35"/>
      <c r="H234" s="36">
        <f t="shared" si="67"/>
        <v>4.5</v>
      </c>
      <c r="I234" s="50">
        <f t="shared" si="61"/>
        <v>6.53</v>
      </c>
      <c r="J234" s="50">
        <f t="shared" si="63"/>
        <v>9.72</v>
      </c>
      <c r="K234" s="52">
        <f t="shared" si="64"/>
        <v>2.96</v>
      </c>
    </row>
    <row r="235" spans="1:11" ht="13.5">
      <c r="A235" s="43"/>
      <c r="B235" s="44"/>
      <c r="C235" s="40">
        <f t="shared" si="65"/>
        <v>101.6</v>
      </c>
      <c r="D235" s="45"/>
      <c r="E235" s="42">
        <f t="shared" si="66"/>
        <v>50.8</v>
      </c>
      <c r="F235" s="34">
        <v>0.18</v>
      </c>
      <c r="G235" s="35">
        <v>7</v>
      </c>
      <c r="H235" s="36">
        <f t="shared" si="67"/>
        <v>4.57</v>
      </c>
      <c r="I235" s="50">
        <f t="shared" si="61"/>
        <v>6.61</v>
      </c>
      <c r="J235" s="50">
        <f t="shared" si="63"/>
        <v>9.85</v>
      </c>
      <c r="K235" s="52">
        <f t="shared" si="64"/>
        <v>3</v>
      </c>
    </row>
    <row r="236" spans="1:11" ht="13.5">
      <c r="A236" s="43"/>
      <c r="B236" s="44"/>
      <c r="C236" s="40">
        <f t="shared" si="65"/>
        <v>101.6</v>
      </c>
      <c r="D236" s="45"/>
      <c r="E236" s="42">
        <f t="shared" si="66"/>
        <v>50.8</v>
      </c>
      <c r="F236" s="34">
        <v>0.188</v>
      </c>
      <c r="G236" s="35"/>
      <c r="H236" s="36">
        <f t="shared" si="67"/>
        <v>4.78</v>
      </c>
      <c r="I236" s="50">
        <f t="shared" si="61"/>
        <v>6.9</v>
      </c>
      <c r="J236" s="56">
        <f>ROUNDDOWN(0.0157*H236*(C236+E236-3.287*H236),1)</f>
        <v>10.2</v>
      </c>
      <c r="K236" s="52">
        <f t="shared" si="64"/>
        <v>3.13</v>
      </c>
    </row>
    <row r="237" spans="1:11" ht="13.5">
      <c r="A237" s="43"/>
      <c r="B237" s="44"/>
      <c r="C237" s="40">
        <f t="shared" si="65"/>
        <v>101.6</v>
      </c>
      <c r="D237" s="45"/>
      <c r="E237" s="42">
        <f t="shared" si="66"/>
        <v>50.8</v>
      </c>
      <c r="F237" s="34">
        <v>0.25</v>
      </c>
      <c r="G237" s="35"/>
      <c r="H237" s="36">
        <f t="shared" si="67"/>
        <v>6.35</v>
      </c>
      <c r="I237" s="50">
        <f t="shared" si="61"/>
        <v>8.82</v>
      </c>
      <c r="J237" s="56">
        <f>ROUNDDOWN(0.0157*H237*(C237+E237-3.287*H237),1)</f>
        <v>13.1</v>
      </c>
      <c r="K237" s="52">
        <f t="shared" si="64"/>
        <v>4</v>
      </c>
    </row>
    <row r="238" spans="1:11" ht="13.5">
      <c r="A238" s="43"/>
      <c r="B238" s="44"/>
      <c r="C238" s="40">
        <f t="shared" si="65"/>
        <v>101.6</v>
      </c>
      <c r="D238" s="45"/>
      <c r="E238" s="42">
        <f t="shared" si="66"/>
        <v>50.8</v>
      </c>
      <c r="F238" s="34">
        <v>0.313</v>
      </c>
      <c r="G238" s="35"/>
      <c r="H238" s="36">
        <f t="shared" si="67"/>
        <v>7.95</v>
      </c>
      <c r="I238" s="56">
        <f t="shared" si="61"/>
        <v>10.58</v>
      </c>
      <c r="J238" s="56">
        <f>ROUNDDOWN(0.0157*H238*(C238+E238-3.287*H238),1)</f>
        <v>15.7</v>
      </c>
      <c r="K238" s="52">
        <f t="shared" si="64"/>
        <v>4.8</v>
      </c>
    </row>
    <row r="239" spans="1:11" ht="13.5">
      <c r="A239" s="46"/>
      <c r="B239" s="47"/>
      <c r="C239" s="48"/>
      <c r="D239" s="47"/>
      <c r="E239" s="49"/>
      <c r="F239" s="34"/>
      <c r="G239" s="35"/>
      <c r="H239" s="36"/>
      <c r="I239" s="37"/>
      <c r="J239" s="37"/>
      <c r="K239" s="38"/>
    </row>
    <row r="240" spans="1:11" ht="13.5">
      <c r="A240" s="43" t="s">
        <v>24</v>
      </c>
      <c r="B240" s="44">
        <v>4</v>
      </c>
      <c r="C240" s="54">
        <f>ROUND(B240*25.4,1)</f>
        <v>101.6</v>
      </c>
      <c r="D240" s="44">
        <v>3</v>
      </c>
      <c r="E240" s="55">
        <f>ROUND(D240*25.4,1)</f>
        <v>76.2</v>
      </c>
      <c r="F240" s="34">
        <v>0.075</v>
      </c>
      <c r="G240" s="35"/>
      <c r="H240" s="36">
        <f>ROUND(F240*25.4,2)</f>
        <v>1.91</v>
      </c>
      <c r="I240" s="50">
        <f t="shared" si="61"/>
        <v>3.46</v>
      </c>
      <c r="J240" s="50">
        <f aca="true" t="shared" si="68" ref="J240:J245">ROUNDDOWN(0.0157*H240*(C240+E240-3.287*H240),2)</f>
        <v>5.14</v>
      </c>
      <c r="K240" s="52">
        <f aca="true" t="shared" si="69" ref="K240:K252">ROUND(0.0157*H240*(C240+E240-3.287*H240)*0.3048,2)</f>
        <v>1.57</v>
      </c>
    </row>
    <row r="241" spans="1:11" ht="13.5">
      <c r="A241" s="43"/>
      <c r="B241" s="44"/>
      <c r="C241" s="40">
        <f>C240</f>
        <v>101.6</v>
      </c>
      <c r="D241" s="45"/>
      <c r="E241" s="42">
        <f>E240</f>
        <v>76.2</v>
      </c>
      <c r="F241" s="34">
        <v>0.083</v>
      </c>
      <c r="G241" s="35">
        <v>14</v>
      </c>
      <c r="H241" s="36">
        <f>ROUND(F241*25.4,2)</f>
        <v>2.11</v>
      </c>
      <c r="I241" s="50">
        <f t="shared" si="61"/>
        <v>3.81</v>
      </c>
      <c r="J241" s="50">
        <f t="shared" si="68"/>
        <v>5.66</v>
      </c>
      <c r="K241" s="52">
        <f t="shared" si="69"/>
        <v>1.73</v>
      </c>
    </row>
    <row r="242" spans="1:11" ht="13.5">
      <c r="A242" s="30"/>
      <c r="B242" s="31"/>
      <c r="C242" s="32">
        <f>C241</f>
        <v>101.6</v>
      </c>
      <c r="D242" s="31"/>
      <c r="E242" s="33">
        <f>E241</f>
        <v>76.2</v>
      </c>
      <c r="F242" s="34">
        <v>0.095</v>
      </c>
      <c r="G242" s="35">
        <v>13</v>
      </c>
      <c r="H242" s="36">
        <f>ROUND(F242*25.4,2)</f>
        <v>2.41</v>
      </c>
      <c r="I242" s="50">
        <f t="shared" si="61"/>
        <v>4.32</v>
      </c>
      <c r="J242" s="50">
        <f t="shared" si="68"/>
        <v>6.42</v>
      </c>
      <c r="K242" s="52">
        <f t="shared" si="69"/>
        <v>1.96</v>
      </c>
    </row>
    <row r="243" spans="1:11" ht="13.5">
      <c r="A243" s="43"/>
      <c r="B243" s="44"/>
      <c r="C243" s="40">
        <f>C241</f>
        <v>101.6</v>
      </c>
      <c r="D243" s="45"/>
      <c r="E243" s="42">
        <f>E241</f>
        <v>76.2</v>
      </c>
      <c r="F243" s="34">
        <v>0.105</v>
      </c>
      <c r="G243" s="35"/>
      <c r="H243" s="36">
        <f>ROUND(F243*25.4,2)</f>
        <v>2.67</v>
      </c>
      <c r="I243" s="50">
        <f t="shared" si="61"/>
        <v>4.76</v>
      </c>
      <c r="J243" s="50">
        <f t="shared" si="68"/>
        <v>7.08</v>
      </c>
      <c r="K243" s="52">
        <f t="shared" si="69"/>
        <v>2.16</v>
      </c>
    </row>
    <row r="244" spans="1:11" ht="13.5">
      <c r="A244" s="43"/>
      <c r="B244" s="44"/>
      <c r="C244" s="40">
        <f aca="true" t="shared" si="70" ref="C244:C252">C243</f>
        <v>101.6</v>
      </c>
      <c r="D244" s="45"/>
      <c r="E244" s="42">
        <f aca="true" t="shared" si="71" ref="E244:E252">E243</f>
        <v>76.2</v>
      </c>
      <c r="F244" s="34">
        <v>0.12</v>
      </c>
      <c r="G244" s="35">
        <v>11</v>
      </c>
      <c r="H244" s="36">
        <f aca="true" t="shared" si="72" ref="H244:H252">ROUND(F244*25.4,2)</f>
        <v>3.05</v>
      </c>
      <c r="I244" s="50">
        <f t="shared" si="61"/>
        <v>5.4</v>
      </c>
      <c r="J244" s="50">
        <f t="shared" si="68"/>
        <v>8.03</v>
      </c>
      <c r="K244" s="52">
        <f t="shared" si="69"/>
        <v>2.45</v>
      </c>
    </row>
    <row r="245" spans="1:11" ht="13.5">
      <c r="A245" s="43"/>
      <c r="B245" s="44"/>
      <c r="C245" s="40">
        <f t="shared" si="70"/>
        <v>101.6</v>
      </c>
      <c r="D245" s="45"/>
      <c r="E245" s="42">
        <f t="shared" si="71"/>
        <v>76.2</v>
      </c>
      <c r="F245" s="34">
        <v>0.125</v>
      </c>
      <c r="G245" s="35"/>
      <c r="H245" s="36">
        <f t="shared" si="72"/>
        <v>3.18</v>
      </c>
      <c r="I245" s="50">
        <f t="shared" si="61"/>
        <v>5.62</v>
      </c>
      <c r="J245" s="50">
        <f t="shared" si="68"/>
        <v>8.35</v>
      </c>
      <c r="K245" s="52">
        <f t="shared" si="69"/>
        <v>2.55</v>
      </c>
    </row>
    <row r="246" spans="1:11" ht="13.5">
      <c r="A246" s="43"/>
      <c r="B246" s="44"/>
      <c r="C246" s="40">
        <f t="shared" si="70"/>
        <v>101.6</v>
      </c>
      <c r="D246" s="45"/>
      <c r="E246" s="42">
        <f t="shared" si="71"/>
        <v>76.2</v>
      </c>
      <c r="F246" s="34">
        <v>0.156</v>
      </c>
      <c r="G246" s="35"/>
      <c r="H246" s="36">
        <f t="shared" si="72"/>
        <v>3.96</v>
      </c>
      <c r="I246" s="50">
        <f t="shared" si="61"/>
        <v>6.88</v>
      </c>
      <c r="J246" s="56">
        <f aca="true" t="shared" si="73" ref="J246:J252">ROUNDDOWN(0.0157*H246*(C246+E246-3.287*H246),1)</f>
        <v>10.2</v>
      </c>
      <c r="K246" s="52">
        <f t="shared" si="69"/>
        <v>3.12</v>
      </c>
    </row>
    <row r="247" spans="1:11" ht="13.5">
      <c r="A247" s="43"/>
      <c r="B247" s="44"/>
      <c r="C247" s="40">
        <f>C246</f>
        <v>101.6</v>
      </c>
      <c r="D247" s="45"/>
      <c r="E247" s="42">
        <f>E246</f>
        <v>76.2</v>
      </c>
      <c r="F247" s="34">
        <v>0.165</v>
      </c>
      <c r="G247" s="35">
        <v>8</v>
      </c>
      <c r="H247" s="36">
        <f t="shared" si="72"/>
        <v>4.19</v>
      </c>
      <c r="I247" s="50">
        <f>ROUND(K247/0.45359,2)</f>
        <v>7.25</v>
      </c>
      <c r="J247" s="56">
        <f>ROUNDDOWN(0.0157*H247*(C247+E247-3.287*H247),1)</f>
        <v>10.7</v>
      </c>
      <c r="K247" s="52">
        <f>ROUND(0.0157*H247*(C247+E247-3.287*H247)*0.3048,2)</f>
        <v>3.29</v>
      </c>
    </row>
    <row r="248" spans="1:11" ht="13.5">
      <c r="A248" s="43"/>
      <c r="B248" s="44"/>
      <c r="C248" s="40">
        <f>C246</f>
        <v>101.6</v>
      </c>
      <c r="D248" s="45"/>
      <c r="E248" s="42">
        <f>E246</f>
        <v>76.2</v>
      </c>
      <c r="F248" s="34">
        <v>0.177</v>
      </c>
      <c r="G248" s="35"/>
      <c r="H248" s="36">
        <f t="shared" si="72"/>
        <v>4.5</v>
      </c>
      <c r="I248" s="50">
        <f t="shared" si="61"/>
        <v>7.74</v>
      </c>
      <c r="J248" s="56">
        <f t="shared" si="73"/>
        <v>11.5</v>
      </c>
      <c r="K248" s="52">
        <f t="shared" si="69"/>
        <v>3.51</v>
      </c>
    </row>
    <row r="249" spans="1:11" ht="13.5">
      <c r="A249" s="43"/>
      <c r="B249" s="44"/>
      <c r="C249" s="40">
        <f t="shared" si="70"/>
        <v>101.6</v>
      </c>
      <c r="D249" s="45"/>
      <c r="E249" s="42">
        <f t="shared" si="71"/>
        <v>76.2</v>
      </c>
      <c r="F249" s="34">
        <v>0.18</v>
      </c>
      <c r="G249" s="35">
        <v>7</v>
      </c>
      <c r="H249" s="36">
        <f t="shared" si="72"/>
        <v>4.57</v>
      </c>
      <c r="I249" s="50">
        <f t="shared" si="61"/>
        <v>7.85</v>
      </c>
      <c r="J249" s="56">
        <f t="shared" si="73"/>
        <v>11.6</v>
      </c>
      <c r="K249" s="52">
        <f t="shared" si="69"/>
        <v>3.56</v>
      </c>
    </row>
    <row r="250" spans="1:11" ht="13.5">
      <c r="A250" s="43"/>
      <c r="B250" s="44"/>
      <c r="C250" s="40">
        <f t="shared" si="70"/>
        <v>101.6</v>
      </c>
      <c r="D250" s="45"/>
      <c r="E250" s="42">
        <f t="shared" si="71"/>
        <v>76.2</v>
      </c>
      <c r="F250" s="34">
        <v>0.188</v>
      </c>
      <c r="G250" s="35"/>
      <c r="H250" s="36">
        <f t="shared" si="72"/>
        <v>4.78</v>
      </c>
      <c r="I250" s="50">
        <f t="shared" si="61"/>
        <v>8.18</v>
      </c>
      <c r="J250" s="56">
        <f t="shared" si="73"/>
        <v>12.1</v>
      </c>
      <c r="K250" s="52">
        <f t="shared" si="69"/>
        <v>3.71</v>
      </c>
    </row>
    <row r="251" spans="1:11" ht="13.5">
      <c r="A251" s="43"/>
      <c r="B251" s="44"/>
      <c r="C251" s="40">
        <f t="shared" si="70"/>
        <v>101.6</v>
      </c>
      <c r="D251" s="45"/>
      <c r="E251" s="42">
        <f t="shared" si="71"/>
        <v>76.2</v>
      </c>
      <c r="F251" s="34">
        <v>0.25</v>
      </c>
      <c r="G251" s="35"/>
      <c r="H251" s="36">
        <f t="shared" si="72"/>
        <v>6.35</v>
      </c>
      <c r="I251" s="56">
        <f>ROUND(K251/0.45359,3)</f>
        <v>10.516</v>
      </c>
      <c r="J251" s="56">
        <f t="shared" si="73"/>
        <v>15.6</v>
      </c>
      <c r="K251" s="52">
        <f t="shared" si="69"/>
        <v>4.77</v>
      </c>
    </row>
    <row r="252" spans="1:11" ht="13.5">
      <c r="A252" s="43"/>
      <c r="B252" s="44"/>
      <c r="C252" s="40">
        <f t="shared" si="70"/>
        <v>101.6</v>
      </c>
      <c r="D252" s="45"/>
      <c r="E252" s="42">
        <f t="shared" si="71"/>
        <v>76.2</v>
      </c>
      <c r="F252" s="34">
        <v>0.313</v>
      </c>
      <c r="G252" s="35"/>
      <c r="H252" s="36">
        <f t="shared" si="72"/>
        <v>7.95</v>
      </c>
      <c r="I252" s="56">
        <f>ROUND(K252/0.45359,3)</f>
        <v>12.721</v>
      </c>
      <c r="J252" s="56">
        <f t="shared" si="73"/>
        <v>18.9</v>
      </c>
      <c r="K252" s="52">
        <f t="shared" si="69"/>
        <v>5.77</v>
      </c>
    </row>
    <row r="253" spans="1:11" ht="13.5">
      <c r="A253" s="46"/>
      <c r="B253" s="47"/>
      <c r="C253" s="48"/>
      <c r="D253" s="47"/>
      <c r="E253" s="49"/>
      <c r="F253" s="34"/>
      <c r="G253" s="35"/>
      <c r="H253" s="36"/>
      <c r="I253" s="37"/>
      <c r="J253" s="37"/>
      <c r="K253" s="38"/>
    </row>
    <row r="254" spans="1:11" ht="13.5">
      <c r="A254" s="43" t="s">
        <v>25</v>
      </c>
      <c r="B254" s="44">
        <v>4</v>
      </c>
      <c r="C254" s="54">
        <f>ROUND(B254*25.4,1)</f>
        <v>101.6</v>
      </c>
      <c r="D254" s="44">
        <v>4</v>
      </c>
      <c r="E254" s="55">
        <f>ROUND(D254*25.4,1)</f>
        <v>101.6</v>
      </c>
      <c r="F254" s="34">
        <v>0.079</v>
      </c>
      <c r="G254" s="58" t="s">
        <v>26</v>
      </c>
      <c r="H254" s="36">
        <f aca="true" t="shared" si="74" ref="H254:H269">ROUND(F254*25.4,2)</f>
        <v>2.01</v>
      </c>
      <c r="I254" s="50">
        <f aca="true" t="shared" si="75" ref="I254:I266">ROUND(K254/0.45359,2)</f>
        <v>4.17</v>
      </c>
      <c r="J254" s="50">
        <f aca="true" t="shared" si="76" ref="J254:J261">ROUNDDOWN(0.0157*H254*(C254+E254-3.287*H254),2)</f>
        <v>6.2</v>
      </c>
      <c r="K254" s="52">
        <f aca="true" t="shared" si="77" ref="K254:K269">ROUND(0.0157*H254*(C254+E254-3.287*H254)*0.3048,2)</f>
        <v>1.89</v>
      </c>
    </row>
    <row r="255" spans="1:11" ht="13.5">
      <c r="A255" s="30"/>
      <c r="B255" s="31"/>
      <c r="C255" s="32">
        <f>C254</f>
        <v>101.6</v>
      </c>
      <c r="D255" s="31"/>
      <c r="E255" s="33">
        <f>E254</f>
        <v>101.6</v>
      </c>
      <c r="F255" s="34">
        <v>0.083</v>
      </c>
      <c r="G255" s="35">
        <v>14</v>
      </c>
      <c r="H255" s="36">
        <f>ROUND(F255*25.4,2)</f>
        <v>2.11</v>
      </c>
      <c r="I255" s="50">
        <f>ROUND(K255/0.45359,2)</f>
        <v>4.37</v>
      </c>
      <c r="J255" s="50">
        <f>ROUNDDOWN(0.0157*H255*(C255+E255-3.287*H255),2)</f>
        <v>6.5</v>
      </c>
      <c r="K255" s="52">
        <f>ROUND(0.0157*H255*(C255+E255-3.287*H255)*0.3048,2)</f>
        <v>1.98</v>
      </c>
    </row>
    <row r="256" spans="1:11" ht="13.5">
      <c r="A256" s="30"/>
      <c r="B256" s="31"/>
      <c r="C256" s="32">
        <f>C255</f>
        <v>101.6</v>
      </c>
      <c r="D256" s="31"/>
      <c r="E256" s="33">
        <f>E255</f>
        <v>101.6</v>
      </c>
      <c r="F256" s="34">
        <v>0.095</v>
      </c>
      <c r="G256" s="35">
        <v>13</v>
      </c>
      <c r="H256" s="36">
        <f>ROUND(F256*25.4,2)</f>
        <v>2.41</v>
      </c>
      <c r="I256" s="50">
        <f t="shared" si="75"/>
        <v>4.96</v>
      </c>
      <c r="J256" s="50">
        <f t="shared" si="76"/>
        <v>7.38</v>
      </c>
      <c r="K256" s="52">
        <f t="shared" si="77"/>
        <v>2.25</v>
      </c>
    </row>
    <row r="257" spans="1:11" ht="13.5">
      <c r="A257" s="43"/>
      <c r="B257" s="44"/>
      <c r="C257" s="40">
        <f>C254</f>
        <v>101.6</v>
      </c>
      <c r="D257" s="45"/>
      <c r="E257" s="42">
        <f>E254</f>
        <v>101.6</v>
      </c>
      <c r="F257" s="34">
        <v>0.105</v>
      </c>
      <c r="G257" s="35"/>
      <c r="H257" s="36">
        <f t="shared" si="74"/>
        <v>2.67</v>
      </c>
      <c r="I257" s="50">
        <f t="shared" si="75"/>
        <v>5.47</v>
      </c>
      <c r="J257" s="50">
        <f t="shared" si="76"/>
        <v>8.15</v>
      </c>
      <c r="K257" s="52">
        <f t="shared" si="77"/>
        <v>2.48</v>
      </c>
    </row>
    <row r="258" spans="1:11" ht="13.5">
      <c r="A258" s="43"/>
      <c r="B258" s="44"/>
      <c r="C258" s="40">
        <f>C256</f>
        <v>101.6</v>
      </c>
      <c r="D258" s="45"/>
      <c r="E258" s="42">
        <f>E256</f>
        <v>101.6</v>
      </c>
      <c r="F258" s="34">
        <v>0.108</v>
      </c>
      <c r="G258" s="35"/>
      <c r="H258" s="36">
        <f>ROUND(F258*25.4,2)</f>
        <v>2.74</v>
      </c>
      <c r="I258" s="50">
        <f>ROUND(K258/0.45359,2)</f>
        <v>5.62</v>
      </c>
      <c r="J258" s="50">
        <f>ROUNDDOWN(0.0157*H258*(C258+E258-3.287*H258),2)</f>
        <v>8.35</v>
      </c>
      <c r="K258" s="52">
        <f>ROUND(0.0157*H258*(C258+E258-3.287*H258)*0.3048,2)</f>
        <v>2.55</v>
      </c>
    </row>
    <row r="259" spans="1:11" ht="13.5">
      <c r="A259" s="43"/>
      <c r="B259" s="44"/>
      <c r="C259" s="40">
        <f>C256</f>
        <v>101.6</v>
      </c>
      <c r="D259" s="45"/>
      <c r="E259" s="42">
        <f>E256</f>
        <v>101.6</v>
      </c>
      <c r="F259" s="34">
        <v>0.109</v>
      </c>
      <c r="G259" s="35">
        <v>12</v>
      </c>
      <c r="H259" s="36">
        <f t="shared" si="74"/>
        <v>2.77</v>
      </c>
      <c r="I259" s="50">
        <f>ROUND(K259/0.45359,2)</f>
        <v>5.67</v>
      </c>
      <c r="J259" s="50">
        <f t="shared" si="76"/>
        <v>8.44</v>
      </c>
      <c r="K259" s="52">
        <f>ROUND(0.0157*H259*(C259+E259-3.287*H259)*0.3048,2)</f>
        <v>2.57</v>
      </c>
    </row>
    <row r="260" spans="1:11" ht="13.5">
      <c r="A260" s="43"/>
      <c r="B260" s="44"/>
      <c r="C260" s="40">
        <f>C257</f>
        <v>101.6</v>
      </c>
      <c r="D260" s="45"/>
      <c r="E260" s="42">
        <f>E257</f>
        <v>101.6</v>
      </c>
      <c r="F260" s="34">
        <v>0.12</v>
      </c>
      <c r="G260" s="35">
        <v>11</v>
      </c>
      <c r="H260" s="36">
        <f t="shared" si="74"/>
        <v>3.05</v>
      </c>
      <c r="I260" s="50">
        <f t="shared" si="75"/>
        <v>6.22</v>
      </c>
      <c r="J260" s="50">
        <f t="shared" si="76"/>
        <v>9.25</v>
      </c>
      <c r="K260" s="52">
        <f t="shared" si="77"/>
        <v>2.82</v>
      </c>
    </row>
    <row r="261" spans="1:11" ht="13.5">
      <c r="A261" s="43"/>
      <c r="B261" s="44"/>
      <c r="C261" s="40">
        <f aca="true" t="shared" si="78" ref="C261:C266">C260</f>
        <v>101.6</v>
      </c>
      <c r="D261" s="45"/>
      <c r="E261" s="42">
        <f aca="true" t="shared" si="79" ref="E261:E266">E260</f>
        <v>101.6</v>
      </c>
      <c r="F261" s="34">
        <v>0.125</v>
      </c>
      <c r="G261" s="35"/>
      <c r="H261" s="36">
        <f t="shared" si="74"/>
        <v>3.18</v>
      </c>
      <c r="I261" s="50">
        <f t="shared" si="75"/>
        <v>6.46</v>
      </c>
      <c r="J261" s="50">
        <f t="shared" si="76"/>
        <v>9.62</v>
      </c>
      <c r="K261" s="52">
        <f t="shared" si="77"/>
        <v>2.93</v>
      </c>
    </row>
    <row r="262" spans="1:11" ht="13.5">
      <c r="A262" s="43"/>
      <c r="B262" s="44"/>
      <c r="C262" s="40">
        <f t="shared" si="78"/>
        <v>101.6</v>
      </c>
      <c r="D262" s="45"/>
      <c r="E262" s="42">
        <f t="shared" si="79"/>
        <v>101.6</v>
      </c>
      <c r="F262" s="34">
        <v>0.158</v>
      </c>
      <c r="G262" s="35"/>
      <c r="H262" s="36">
        <f t="shared" si="74"/>
        <v>4.01</v>
      </c>
      <c r="I262" s="50">
        <f t="shared" si="75"/>
        <v>8.05</v>
      </c>
      <c r="J262" s="56">
        <f aca="true" t="shared" si="80" ref="J262:J269">ROUNDDOWN(0.0157*H262*(C262+E262-3.287*H262),1)</f>
        <v>11.9</v>
      </c>
      <c r="K262" s="52">
        <f t="shared" si="77"/>
        <v>3.65</v>
      </c>
    </row>
    <row r="263" spans="1:11" ht="13.5">
      <c r="A263" s="43"/>
      <c r="B263" s="44"/>
      <c r="C263" s="40">
        <f>C262</f>
        <v>101.6</v>
      </c>
      <c r="D263" s="45"/>
      <c r="E263" s="42">
        <f>E262</f>
        <v>101.6</v>
      </c>
      <c r="F263" s="34">
        <v>0.165</v>
      </c>
      <c r="G263" s="35">
        <v>8</v>
      </c>
      <c r="H263" s="36">
        <f t="shared" si="74"/>
        <v>4.19</v>
      </c>
      <c r="I263" s="50">
        <f>ROUND(K263/0.45359,2)</f>
        <v>8.38</v>
      </c>
      <c r="J263" s="56">
        <f>ROUNDDOWN(0.0157*H263*(C263+E263-3.287*H263),1)</f>
        <v>12.4</v>
      </c>
      <c r="K263" s="52">
        <f>ROUND(0.0157*H263*(C263+E263-3.287*H263)*0.3048,2)</f>
        <v>3.8</v>
      </c>
    </row>
    <row r="264" spans="1:11" ht="13.5">
      <c r="A264" s="43"/>
      <c r="B264" s="44"/>
      <c r="C264" s="40">
        <f>C262</f>
        <v>101.6</v>
      </c>
      <c r="D264" s="45"/>
      <c r="E264" s="42">
        <f>E262</f>
        <v>101.6</v>
      </c>
      <c r="F264" s="34">
        <v>0.18</v>
      </c>
      <c r="G264" s="35">
        <v>7</v>
      </c>
      <c r="H264" s="36">
        <f t="shared" si="74"/>
        <v>4.57</v>
      </c>
      <c r="I264" s="50">
        <f t="shared" si="75"/>
        <v>9.08</v>
      </c>
      <c r="J264" s="56">
        <f t="shared" si="80"/>
        <v>13.5</v>
      </c>
      <c r="K264" s="52">
        <f t="shared" si="77"/>
        <v>4.12</v>
      </c>
    </row>
    <row r="265" spans="1:11" ht="13.5">
      <c r="A265" s="43"/>
      <c r="B265" s="44"/>
      <c r="C265" s="40">
        <f t="shared" si="78"/>
        <v>101.6</v>
      </c>
      <c r="D265" s="45"/>
      <c r="E265" s="42">
        <f t="shared" si="79"/>
        <v>101.6</v>
      </c>
      <c r="F265" s="34">
        <v>0.188</v>
      </c>
      <c r="G265" s="35"/>
      <c r="H265" s="36">
        <f t="shared" si="74"/>
        <v>4.78</v>
      </c>
      <c r="I265" s="50">
        <f t="shared" si="75"/>
        <v>9.46</v>
      </c>
      <c r="J265" s="56">
        <f t="shared" si="80"/>
        <v>14</v>
      </c>
      <c r="K265" s="52">
        <f t="shared" si="77"/>
        <v>4.29</v>
      </c>
    </row>
    <row r="266" spans="1:11" ht="13.5">
      <c r="A266" s="43"/>
      <c r="B266" s="44"/>
      <c r="C266" s="40">
        <f t="shared" si="78"/>
        <v>101.6</v>
      </c>
      <c r="D266" s="45"/>
      <c r="E266" s="42">
        <f t="shared" si="79"/>
        <v>101.6</v>
      </c>
      <c r="F266" s="34">
        <v>0.197</v>
      </c>
      <c r="G266" s="35"/>
      <c r="H266" s="36">
        <f t="shared" si="74"/>
        <v>5</v>
      </c>
      <c r="I266" s="50">
        <f t="shared" si="75"/>
        <v>9.85</v>
      </c>
      <c r="J266" s="56">
        <f t="shared" si="80"/>
        <v>14.6</v>
      </c>
      <c r="K266" s="52">
        <f t="shared" si="77"/>
        <v>4.47</v>
      </c>
    </row>
    <row r="267" spans="1:11" ht="13.5">
      <c r="A267" s="43"/>
      <c r="B267" s="44"/>
      <c r="C267" s="40">
        <f>C254</f>
        <v>101.6</v>
      </c>
      <c r="D267" s="59"/>
      <c r="E267" s="42">
        <f>E254</f>
        <v>101.6</v>
      </c>
      <c r="F267" s="34">
        <v>0.25</v>
      </c>
      <c r="G267" s="35"/>
      <c r="H267" s="36">
        <f t="shared" si="74"/>
        <v>6.35</v>
      </c>
      <c r="I267" s="56">
        <f>ROUND(K267/0.45359,3)</f>
        <v>12.214</v>
      </c>
      <c r="J267" s="56">
        <f t="shared" si="80"/>
        <v>18.1</v>
      </c>
      <c r="K267" s="52">
        <f t="shared" si="77"/>
        <v>5.54</v>
      </c>
    </row>
    <row r="268" spans="1:11" ht="13.5">
      <c r="A268" s="43"/>
      <c r="B268" s="44"/>
      <c r="C268" s="40">
        <f>C267</f>
        <v>101.6</v>
      </c>
      <c r="D268" s="59"/>
      <c r="E268" s="42">
        <f>E267</f>
        <v>101.6</v>
      </c>
      <c r="F268" s="34">
        <v>0.313</v>
      </c>
      <c r="G268" s="35"/>
      <c r="H268" s="36">
        <f t="shared" si="74"/>
        <v>7.95</v>
      </c>
      <c r="I268" s="56">
        <f>ROUND(K268/0.45359,3)</f>
        <v>14.859</v>
      </c>
      <c r="J268" s="56">
        <f t="shared" si="80"/>
        <v>22.1</v>
      </c>
      <c r="K268" s="52">
        <f t="shared" si="77"/>
        <v>6.74</v>
      </c>
    </row>
    <row r="269" spans="1:11" ht="13.5">
      <c r="A269" s="43"/>
      <c r="B269" s="44"/>
      <c r="C269" s="40">
        <f>C268</f>
        <v>101.6</v>
      </c>
      <c r="D269" s="59"/>
      <c r="E269" s="42">
        <f>E268</f>
        <v>101.6</v>
      </c>
      <c r="F269" s="34">
        <v>0.375</v>
      </c>
      <c r="G269" s="35"/>
      <c r="H269" s="36">
        <f t="shared" si="74"/>
        <v>9.53</v>
      </c>
      <c r="I269" s="56">
        <f>ROUND(K269/0.45359,3)</f>
        <v>17.284</v>
      </c>
      <c r="J269" s="56">
        <f t="shared" si="80"/>
        <v>25.7</v>
      </c>
      <c r="K269" s="52">
        <f t="shared" si="77"/>
        <v>7.84</v>
      </c>
    </row>
    <row r="270" spans="1:11" ht="13.5">
      <c r="A270" s="46"/>
      <c r="B270" s="47"/>
      <c r="C270" s="48"/>
      <c r="D270" s="47"/>
      <c r="E270" s="49"/>
      <c r="F270" s="34"/>
      <c r="G270" s="35"/>
      <c r="H270" s="36"/>
      <c r="I270" s="37"/>
      <c r="J270" s="37"/>
      <c r="K270" s="38"/>
    </row>
    <row r="271" spans="1:11" ht="13.5">
      <c r="A271" s="43" t="s">
        <v>27</v>
      </c>
      <c r="B271" s="44">
        <v>5</v>
      </c>
      <c r="C271" s="54">
        <f>ROUND(B271*25.4,1)</f>
        <v>127</v>
      </c>
      <c r="D271" s="44">
        <v>2</v>
      </c>
      <c r="E271" s="55">
        <f>ROUND(D271*25.4,1)</f>
        <v>50.8</v>
      </c>
      <c r="F271" s="34">
        <v>0.12</v>
      </c>
      <c r="G271" s="35">
        <v>11</v>
      </c>
      <c r="H271" s="36">
        <f aca="true" t="shared" si="81" ref="H271:H278">ROUND(F271*25.4,2)</f>
        <v>3.05</v>
      </c>
      <c r="I271" s="50">
        <f aca="true" t="shared" si="82" ref="I271:I276">ROUND(K271/0.45359,2)</f>
        <v>5.4</v>
      </c>
      <c r="J271" s="50">
        <f>ROUNDDOWN(0.0157*H271*(C271+E271-3.287*H271),2)</f>
        <v>8.03</v>
      </c>
      <c r="K271" s="52">
        <f aca="true" t="shared" si="83" ref="K271:K278">ROUND(0.0157*H271*(C271+E271-3.287*H271)*0.3048,2)</f>
        <v>2.45</v>
      </c>
    </row>
    <row r="272" spans="1:11" ht="13.5">
      <c r="A272" s="43"/>
      <c r="B272" s="44"/>
      <c r="C272" s="40">
        <f>C271</f>
        <v>127</v>
      </c>
      <c r="D272" s="45"/>
      <c r="E272" s="42">
        <f>E271</f>
        <v>50.8</v>
      </c>
      <c r="F272" s="34">
        <v>0.125</v>
      </c>
      <c r="G272" s="35"/>
      <c r="H272" s="36">
        <f t="shared" si="81"/>
        <v>3.18</v>
      </c>
      <c r="I272" s="50">
        <f t="shared" si="82"/>
        <v>5.62</v>
      </c>
      <c r="J272" s="50">
        <f>ROUNDDOWN(0.0157*H272*(C272+E272-3.287*H272),2)</f>
        <v>8.35</v>
      </c>
      <c r="K272" s="52">
        <f t="shared" si="83"/>
        <v>2.55</v>
      </c>
    </row>
    <row r="273" spans="1:11" ht="13.5">
      <c r="A273" s="43"/>
      <c r="B273" s="44"/>
      <c r="C273" s="40">
        <f>C272</f>
        <v>127</v>
      </c>
      <c r="D273" s="45"/>
      <c r="E273" s="42">
        <f>E272</f>
        <v>50.8</v>
      </c>
      <c r="F273" s="34">
        <v>0.156</v>
      </c>
      <c r="G273" s="35"/>
      <c r="H273" s="36">
        <f t="shared" si="81"/>
        <v>3.96</v>
      </c>
      <c r="I273" s="50">
        <f t="shared" si="82"/>
        <v>6.88</v>
      </c>
      <c r="J273" s="56">
        <f aca="true" t="shared" si="84" ref="J273:J278">ROUNDDOWN(0.0157*H273*(C273+E273-3.287*H273),1)</f>
        <v>10.2</v>
      </c>
      <c r="K273" s="52">
        <f t="shared" si="83"/>
        <v>3.12</v>
      </c>
    </row>
    <row r="274" spans="1:11" ht="13.5">
      <c r="A274" s="43"/>
      <c r="B274" s="44"/>
      <c r="C274" s="40">
        <f>C273</f>
        <v>127</v>
      </c>
      <c r="D274" s="45"/>
      <c r="E274" s="42">
        <f>E273</f>
        <v>50.8</v>
      </c>
      <c r="F274" s="34">
        <v>0.165</v>
      </c>
      <c r="G274" s="35">
        <v>8</v>
      </c>
      <c r="H274" s="36">
        <f t="shared" si="81"/>
        <v>4.19</v>
      </c>
      <c r="I274" s="50">
        <f t="shared" si="82"/>
        <v>7.25</v>
      </c>
      <c r="J274" s="56">
        <f t="shared" si="84"/>
        <v>10.7</v>
      </c>
      <c r="K274" s="52">
        <f>ROUND(0.0157*H274*(C274+E274-3.287*H274)*0.3048,2)</f>
        <v>3.29</v>
      </c>
    </row>
    <row r="275" spans="1:11" ht="13.5">
      <c r="A275" s="43"/>
      <c r="B275" s="44"/>
      <c r="C275" s="40">
        <f>C273</f>
        <v>127</v>
      </c>
      <c r="D275" s="45"/>
      <c r="E275" s="42">
        <f>E273</f>
        <v>50.8</v>
      </c>
      <c r="F275" s="34">
        <v>0.18</v>
      </c>
      <c r="G275" s="35">
        <v>7</v>
      </c>
      <c r="H275" s="36">
        <f t="shared" si="81"/>
        <v>4.57</v>
      </c>
      <c r="I275" s="50">
        <f t="shared" si="82"/>
        <v>7.85</v>
      </c>
      <c r="J275" s="56">
        <f t="shared" si="84"/>
        <v>11.6</v>
      </c>
      <c r="K275" s="52">
        <f t="shared" si="83"/>
        <v>3.56</v>
      </c>
    </row>
    <row r="276" spans="1:11" ht="13.5">
      <c r="A276" s="43"/>
      <c r="B276" s="44"/>
      <c r="C276" s="40">
        <f>C275</f>
        <v>127</v>
      </c>
      <c r="D276" s="45"/>
      <c r="E276" s="42">
        <f>E275</f>
        <v>50.8</v>
      </c>
      <c r="F276" s="34">
        <v>0.188</v>
      </c>
      <c r="G276" s="35"/>
      <c r="H276" s="36">
        <f t="shared" si="81"/>
        <v>4.78</v>
      </c>
      <c r="I276" s="50">
        <f t="shared" si="82"/>
        <v>8.18</v>
      </c>
      <c r="J276" s="56">
        <f t="shared" si="84"/>
        <v>12.1</v>
      </c>
      <c r="K276" s="52">
        <f t="shared" si="83"/>
        <v>3.71</v>
      </c>
    </row>
    <row r="277" spans="1:11" ht="13.5">
      <c r="A277" s="43"/>
      <c r="B277" s="44"/>
      <c r="C277" s="40">
        <f>C272</f>
        <v>127</v>
      </c>
      <c r="D277" s="45"/>
      <c r="E277" s="42">
        <f>E272</f>
        <v>50.8</v>
      </c>
      <c r="F277" s="34">
        <v>0.25</v>
      </c>
      <c r="G277" s="35"/>
      <c r="H277" s="36">
        <f t="shared" si="81"/>
        <v>6.35</v>
      </c>
      <c r="I277" s="56">
        <f>ROUND(K277/0.45359,1)</f>
        <v>10.5</v>
      </c>
      <c r="J277" s="56">
        <f t="shared" si="84"/>
        <v>15.6</v>
      </c>
      <c r="K277" s="52">
        <f t="shared" si="83"/>
        <v>4.77</v>
      </c>
    </row>
    <row r="278" spans="1:11" ht="13.5">
      <c r="A278" s="43"/>
      <c r="B278" s="44"/>
      <c r="C278" s="40">
        <f>C277</f>
        <v>127</v>
      </c>
      <c r="D278" s="45"/>
      <c r="E278" s="42">
        <f>E277</f>
        <v>50.8</v>
      </c>
      <c r="F278" s="34">
        <v>0.313</v>
      </c>
      <c r="G278" s="35"/>
      <c r="H278" s="36">
        <f t="shared" si="81"/>
        <v>7.95</v>
      </c>
      <c r="I278" s="56">
        <f>ROUND(K278/0.45359,1)</f>
        <v>12.7</v>
      </c>
      <c r="J278" s="56">
        <f t="shared" si="84"/>
        <v>18.9</v>
      </c>
      <c r="K278" s="52">
        <f t="shared" si="83"/>
        <v>5.77</v>
      </c>
    </row>
    <row r="279" spans="1:11" ht="13.5">
      <c r="A279" s="46"/>
      <c r="B279" s="47"/>
      <c r="C279" s="48"/>
      <c r="D279" s="47"/>
      <c r="E279" s="49"/>
      <c r="F279" s="34"/>
      <c r="G279" s="35"/>
      <c r="H279" s="36"/>
      <c r="I279" s="37"/>
      <c r="J279" s="37"/>
      <c r="K279" s="38"/>
    </row>
    <row r="280" spans="1:11" ht="13.5">
      <c r="A280" s="43" t="s">
        <v>28</v>
      </c>
      <c r="B280" s="44">
        <v>5</v>
      </c>
      <c r="C280" s="54">
        <f>ROUND(B280*25.4,1)</f>
        <v>127</v>
      </c>
      <c r="D280" s="44">
        <v>3</v>
      </c>
      <c r="E280" s="55">
        <f>ROUND(D280*25.4,1)</f>
        <v>76.2</v>
      </c>
      <c r="F280" s="34">
        <v>0.12</v>
      </c>
      <c r="G280" s="35">
        <v>11</v>
      </c>
      <c r="H280" s="36">
        <f aca="true" t="shared" si="85" ref="H280:H287">ROUND(F280*25.4,2)</f>
        <v>3.05</v>
      </c>
      <c r="I280" s="50">
        <f aca="true" t="shared" si="86" ref="I280:I285">ROUND(K280/0.45359,2)</f>
        <v>6.22</v>
      </c>
      <c r="J280" s="50">
        <f>ROUNDDOWN(0.0157*H280*(C280+E280-3.287*H280),2)</f>
        <v>9.25</v>
      </c>
      <c r="K280" s="52">
        <f aca="true" t="shared" si="87" ref="K280:K287">ROUND(0.0157*H280*(C280+E280-3.287*H280)*0.3048,2)</f>
        <v>2.82</v>
      </c>
    </row>
    <row r="281" spans="1:11" ht="13.5">
      <c r="A281" s="43"/>
      <c r="B281" s="44"/>
      <c r="C281" s="40">
        <f>C280</f>
        <v>127</v>
      </c>
      <c r="D281" s="45"/>
      <c r="E281" s="42">
        <f>E280</f>
        <v>76.2</v>
      </c>
      <c r="F281" s="34">
        <v>0.125</v>
      </c>
      <c r="G281" s="35"/>
      <c r="H281" s="36">
        <f t="shared" si="85"/>
        <v>3.18</v>
      </c>
      <c r="I281" s="50">
        <f t="shared" si="86"/>
        <v>6.46</v>
      </c>
      <c r="J281" s="50">
        <f>ROUNDDOWN(0.0157*H281*(C281+E281-3.287*H281),2)</f>
        <v>9.62</v>
      </c>
      <c r="K281" s="52">
        <f t="shared" si="87"/>
        <v>2.93</v>
      </c>
    </row>
    <row r="282" spans="1:11" ht="13.5">
      <c r="A282" s="43"/>
      <c r="B282" s="44"/>
      <c r="C282" s="40">
        <f>C281</f>
        <v>127</v>
      </c>
      <c r="D282" s="45"/>
      <c r="E282" s="42">
        <f>E281</f>
        <v>76.2</v>
      </c>
      <c r="F282" s="34">
        <v>0.156</v>
      </c>
      <c r="G282" s="35"/>
      <c r="H282" s="36">
        <f t="shared" si="85"/>
        <v>3.96</v>
      </c>
      <c r="I282" s="50">
        <f t="shared" si="86"/>
        <v>7.94</v>
      </c>
      <c r="J282" s="56">
        <f aca="true" t="shared" si="88" ref="J282:J287">ROUNDDOWN(0.0157*H282*(C282+E282-3.287*H282),1)</f>
        <v>11.8</v>
      </c>
      <c r="K282" s="52">
        <f t="shared" si="87"/>
        <v>3.6</v>
      </c>
    </row>
    <row r="283" spans="1:11" ht="13.5">
      <c r="A283" s="43"/>
      <c r="B283" s="44"/>
      <c r="C283" s="40">
        <f>C282</f>
        <v>127</v>
      </c>
      <c r="D283" s="45"/>
      <c r="E283" s="42">
        <f>E282</f>
        <v>76.2</v>
      </c>
      <c r="F283" s="34">
        <v>0.165</v>
      </c>
      <c r="G283" s="35">
        <v>8</v>
      </c>
      <c r="H283" s="36">
        <f t="shared" si="85"/>
        <v>4.19</v>
      </c>
      <c r="I283" s="50">
        <f t="shared" si="86"/>
        <v>8.38</v>
      </c>
      <c r="J283" s="56">
        <f t="shared" si="88"/>
        <v>12.4</v>
      </c>
      <c r="K283" s="52">
        <f>ROUND(0.0157*H283*(C283+E283-3.287*H283)*0.3048,2)</f>
        <v>3.8</v>
      </c>
    </row>
    <row r="284" spans="1:11" ht="13.5">
      <c r="A284" s="43"/>
      <c r="B284" s="44"/>
      <c r="C284" s="40">
        <f>C282</f>
        <v>127</v>
      </c>
      <c r="D284" s="45"/>
      <c r="E284" s="42">
        <f>E282</f>
        <v>76.2</v>
      </c>
      <c r="F284" s="34">
        <v>0.18</v>
      </c>
      <c r="G284" s="35">
        <v>7</v>
      </c>
      <c r="H284" s="36">
        <f t="shared" si="85"/>
        <v>4.57</v>
      </c>
      <c r="I284" s="50">
        <f t="shared" si="86"/>
        <v>9.08</v>
      </c>
      <c r="J284" s="56">
        <f t="shared" si="88"/>
        <v>13.5</v>
      </c>
      <c r="K284" s="52">
        <f t="shared" si="87"/>
        <v>4.12</v>
      </c>
    </row>
    <row r="285" spans="1:11" ht="13.5">
      <c r="A285" s="43"/>
      <c r="B285" s="44"/>
      <c r="C285" s="40">
        <f>C284</f>
        <v>127</v>
      </c>
      <c r="D285" s="45"/>
      <c r="E285" s="42">
        <f>E284</f>
        <v>76.2</v>
      </c>
      <c r="F285" s="34">
        <v>0.188</v>
      </c>
      <c r="G285" s="35"/>
      <c r="H285" s="36">
        <f t="shared" si="85"/>
        <v>4.78</v>
      </c>
      <c r="I285" s="50">
        <f t="shared" si="86"/>
        <v>9.46</v>
      </c>
      <c r="J285" s="56">
        <f t="shared" si="88"/>
        <v>14</v>
      </c>
      <c r="K285" s="52">
        <f t="shared" si="87"/>
        <v>4.29</v>
      </c>
    </row>
    <row r="286" spans="1:11" ht="13.5">
      <c r="A286" s="43"/>
      <c r="B286" s="44"/>
      <c r="C286" s="40">
        <f>C281</f>
        <v>127</v>
      </c>
      <c r="D286" s="45"/>
      <c r="E286" s="42">
        <f>E281</f>
        <v>76.2</v>
      </c>
      <c r="F286" s="34">
        <v>0.25</v>
      </c>
      <c r="G286" s="35"/>
      <c r="H286" s="36">
        <f t="shared" si="85"/>
        <v>6.35</v>
      </c>
      <c r="I286" s="56">
        <f>ROUND(K286/0.45359,1)</f>
        <v>12.2</v>
      </c>
      <c r="J286" s="56">
        <f t="shared" si="88"/>
        <v>18.1</v>
      </c>
      <c r="K286" s="52">
        <f t="shared" si="87"/>
        <v>5.54</v>
      </c>
    </row>
    <row r="287" spans="1:11" ht="13.5">
      <c r="A287" s="43"/>
      <c r="B287" s="44"/>
      <c r="C287" s="40">
        <f>C286</f>
        <v>127</v>
      </c>
      <c r="D287" s="45"/>
      <c r="E287" s="42">
        <f>E286</f>
        <v>76.2</v>
      </c>
      <c r="F287" s="34">
        <v>0.313</v>
      </c>
      <c r="G287" s="35"/>
      <c r="H287" s="36">
        <f t="shared" si="85"/>
        <v>7.95</v>
      </c>
      <c r="I287" s="56">
        <f>ROUND(K287/0.45359,1)</f>
        <v>14.9</v>
      </c>
      <c r="J287" s="56">
        <f t="shared" si="88"/>
        <v>22.1</v>
      </c>
      <c r="K287" s="52">
        <f t="shared" si="87"/>
        <v>6.74</v>
      </c>
    </row>
    <row r="288" spans="1:11" ht="13.5">
      <c r="A288" s="46"/>
      <c r="B288" s="47"/>
      <c r="C288" s="48"/>
      <c r="D288" s="47"/>
      <c r="E288" s="49"/>
      <c r="F288" s="34"/>
      <c r="G288" s="35"/>
      <c r="H288" s="36"/>
      <c r="I288" s="37"/>
      <c r="J288" s="37"/>
      <c r="K288" s="38"/>
    </row>
    <row r="289" spans="1:11" ht="13.5">
      <c r="A289" s="43" t="s">
        <v>29</v>
      </c>
      <c r="B289" s="44">
        <v>5</v>
      </c>
      <c r="C289" s="54">
        <f>ROUND(B289*25.4,1)</f>
        <v>127</v>
      </c>
      <c r="D289" s="44">
        <v>5</v>
      </c>
      <c r="E289" s="55">
        <f>ROUND(D289*25.4,1)</f>
        <v>127</v>
      </c>
      <c r="F289" s="34">
        <v>0.12</v>
      </c>
      <c r="G289" s="35"/>
      <c r="H289" s="36">
        <f>ROUND(F289*25.4,2)</f>
        <v>3.05</v>
      </c>
      <c r="I289" s="50">
        <f>ROUND(K289/0.45359,2)</f>
        <v>7.85</v>
      </c>
      <c r="J289" s="56">
        <f>ROUNDDOWN(0.0157*H289*(C289+E289-3.287*H289),1)</f>
        <v>11.6</v>
      </c>
      <c r="K289" s="52">
        <f>ROUND(0.0157*H289*(C289+E289-3.287*H289)*0.3048,2)</f>
        <v>3.56</v>
      </c>
    </row>
    <row r="290" spans="1:11" ht="13.5">
      <c r="A290" s="43"/>
      <c r="B290" s="44"/>
      <c r="C290" s="40">
        <f>C289</f>
        <v>127</v>
      </c>
      <c r="D290" s="59"/>
      <c r="E290" s="42">
        <f>E289</f>
        <v>127</v>
      </c>
      <c r="F290" s="34">
        <v>0.18</v>
      </c>
      <c r="G290" s="35"/>
      <c r="H290" s="36">
        <f>ROUND(F290*25.4,2)</f>
        <v>4.57</v>
      </c>
      <c r="I290" s="56">
        <f>ROUND(K290/0.45359,1)</f>
        <v>11.5</v>
      </c>
      <c r="J290" s="56">
        <f>ROUNDDOWN(0.0157*H290*(C290+E290-3.287*H290),1)</f>
        <v>17.1</v>
      </c>
      <c r="K290" s="52">
        <f>ROUND(0.0157*H290*(C290+E290-3.287*H290)*0.3048,2)</f>
        <v>5.23</v>
      </c>
    </row>
    <row r="291" spans="1:11" ht="13.5">
      <c r="A291" s="43"/>
      <c r="B291" s="44"/>
      <c r="C291" s="40">
        <f>C290</f>
        <v>127</v>
      </c>
      <c r="D291" s="59"/>
      <c r="E291" s="42">
        <f>E290</f>
        <v>127</v>
      </c>
      <c r="F291" s="34">
        <v>0.188</v>
      </c>
      <c r="G291" s="35"/>
      <c r="H291" s="36">
        <f>ROUND(F291*25.4,2)</f>
        <v>4.78</v>
      </c>
      <c r="I291" s="56">
        <f>ROUND(K291/0.45359,1)</f>
        <v>12</v>
      </c>
      <c r="J291" s="56">
        <f>ROUNDDOWN(0.0157*H291*(C291+E291-3.287*H291),1)</f>
        <v>17.8</v>
      </c>
      <c r="K291" s="52">
        <f>ROUND(0.0157*H291*(C291+E291-3.287*H291)*0.3048,2)</f>
        <v>5.45</v>
      </c>
    </row>
    <row r="292" spans="1:11" ht="13.5">
      <c r="A292" s="43"/>
      <c r="B292" s="44"/>
      <c r="C292" s="40">
        <f>C291</f>
        <v>127</v>
      </c>
      <c r="D292" s="59"/>
      <c r="E292" s="42">
        <f>E291</f>
        <v>127</v>
      </c>
      <c r="F292" s="34">
        <v>0.25</v>
      </c>
      <c r="G292" s="35"/>
      <c r="H292" s="36">
        <f>ROUND(F292*25.4,2)</f>
        <v>6.35</v>
      </c>
      <c r="I292" s="56">
        <f>ROUND(K292/0.45359,1)</f>
        <v>15.6</v>
      </c>
      <c r="J292" s="56">
        <f>ROUNDDOWN(0.0157*H292*(C292+E292-3.287*H292),1)</f>
        <v>23.2</v>
      </c>
      <c r="K292" s="52">
        <f>ROUND(0.0157*H292*(C292+E292-3.287*H292)*0.3048,2)</f>
        <v>7.08</v>
      </c>
    </row>
    <row r="293" spans="1:11" ht="13.5">
      <c r="A293" s="43"/>
      <c r="B293" s="44"/>
      <c r="C293" s="40">
        <f>C290</f>
        <v>127</v>
      </c>
      <c r="D293" s="59"/>
      <c r="E293" s="42">
        <f>E290</f>
        <v>127</v>
      </c>
      <c r="F293" s="34">
        <v>0.313</v>
      </c>
      <c r="G293" s="35"/>
      <c r="H293" s="36">
        <f>ROUND(F293*25.4,2)</f>
        <v>7.95</v>
      </c>
      <c r="I293" s="56">
        <f>ROUND(K293/0.45359,1)</f>
        <v>19.1</v>
      </c>
      <c r="J293" s="56">
        <f>ROUNDDOWN(0.0157*H293*(C293+E293-3.287*H293),1)</f>
        <v>28.4</v>
      </c>
      <c r="K293" s="52">
        <f>ROUND(0.0157*H293*(C293+E293-3.287*H293)*0.3048,2)</f>
        <v>8.67</v>
      </c>
    </row>
    <row r="294" spans="1:11" ht="13.5">
      <c r="A294" s="46"/>
      <c r="B294" s="47"/>
      <c r="C294" s="48"/>
      <c r="D294" s="47"/>
      <c r="E294" s="49"/>
      <c r="F294" s="34"/>
      <c r="G294" s="35"/>
      <c r="H294" s="36"/>
      <c r="I294" s="37"/>
      <c r="J294" s="37"/>
      <c r="K294" s="38"/>
    </row>
    <row r="295" spans="1:11" ht="13.5">
      <c r="A295" s="43" t="s">
        <v>30</v>
      </c>
      <c r="B295" s="44">
        <v>6</v>
      </c>
      <c r="C295" s="54">
        <f>ROUND(B295*25.4,1)</f>
        <v>152.4</v>
      </c>
      <c r="D295" s="44">
        <v>2</v>
      </c>
      <c r="E295" s="55">
        <f>ROUND(D295*25.4,1)</f>
        <v>50.8</v>
      </c>
      <c r="F295" s="34">
        <v>0.12</v>
      </c>
      <c r="G295" s="35">
        <v>11</v>
      </c>
      <c r="H295" s="36">
        <f aca="true" t="shared" si="89" ref="H295:H301">ROUND(F295*25.4,2)</f>
        <v>3.05</v>
      </c>
      <c r="I295" s="50">
        <f>ROUND(K295/0.45359,2)</f>
        <v>6.22</v>
      </c>
      <c r="J295" s="50">
        <f aca="true" t="shared" si="90" ref="J295:J301">ROUNDDOWN(0.0157*H295*(C295+E295-3.287*H295),1)</f>
        <v>9.2</v>
      </c>
      <c r="K295" s="52">
        <f aca="true" t="shared" si="91" ref="K295:K301">ROUND(0.0157*H295*(C295+E295-3.287*H295)*0.3048,2)</f>
        <v>2.82</v>
      </c>
    </row>
    <row r="296" spans="1:11" ht="13.5">
      <c r="A296" s="43"/>
      <c r="B296" s="44"/>
      <c r="C296" s="40">
        <f>C295</f>
        <v>152.4</v>
      </c>
      <c r="D296" s="45"/>
      <c r="E296" s="42">
        <f>E295</f>
        <v>50.8</v>
      </c>
      <c r="F296" s="34">
        <v>0.125</v>
      </c>
      <c r="G296" s="35"/>
      <c r="H296" s="36">
        <f t="shared" si="89"/>
        <v>3.18</v>
      </c>
      <c r="I296" s="50">
        <f>ROUND(K296/0.45359,2)</f>
        <v>6.46</v>
      </c>
      <c r="J296" s="50">
        <f t="shared" si="90"/>
        <v>9.6</v>
      </c>
      <c r="K296" s="52">
        <f t="shared" si="91"/>
        <v>2.93</v>
      </c>
    </row>
    <row r="297" spans="1:11" ht="13.5">
      <c r="A297" s="43"/>
      <c r="B297" s="44"/>
      <c r="C297" s="40">
        <f>C296</f>
        <v>152.4</v>
      </c>
      <c r="D297" s="45"/>
      <c r="E297" s="42">
        <f>E296</f>
        <v>50.8</v>
      </c>
      <c r="F297" s="34">
        <v>0.156</v>
      </c>
      <c r="G297" s="35"/>
      <c r="H297" s="36">
        <f t="shared" si="89"/>
        <v>3.96</v>
      </c>
      <c r="I297" s="50">
        <f>ROUND(K297/0.45359,2)</f>
        <v>7.94</v>
      </c>
      <c r="J297" s="56">
        <f t="shared" si="90"/>
        <v>11.8</v>
      </c>
      <c r="K297" s="52">
        <f t="shared" si="91"/>
        <v>3.6</v>
      </c>
    </row>
    <row r="298" spans="1:11" ht="13.5">
      <c r="A298" s="43"/>
      <c r="B298" s="44"/>
      <c r="C298" s="40">
        <f>C297</f>
        <v>152.4</v>
      </c>
      <c r="D298" s="45"/>
      <c r="E298" s="42">
        <f>E297</f>
        <v>50.8</v>
      </c>
      <c r="F298" s="34">
        <v>0.18</v>
      </c>
      <c r="G298" s="35">
        <v>7</v>
      </c>
      <c r="H298" s="36">
        <f t="shared" si="89"/>
        <v>4.57</v>
      </c>
      <c r="I298" s="50">
        <f>ROUND(K298/0.45359,2)</f>
        <v>9.08</v>
      </c>
      <c r="J298" s="56">
        <f t="shared" si="90"/>
        <v>13.5</v>
      </c>
      <c r="K298" s="52">
        <f t="shared" si="91"/>
        <v>4.12</v>
      </c>
    </row>
    <row r="299" spans="1:11" ht="13.5">
      <c r="A299" s="43"/>
      <c r="B299" s="44"/>
      <c r="C299" s="40">
        <f>C298</f>
        <v>152.4</v>
      </c>
      <c r="D299" s="45"/>
      <c r="E299" s="42">
        <f>E298</f>
        <v>50.8</v>
      </c>
      <c r="F299" s="34">
        <v>0.188</v>
      </c>
      <c r="G299" s="35"/>
      <c r="H299" s="36">
        <f t="shared" si="89"/>
        <v>4.78</v>
      </c>
      <c r="I299" s="50">
        <f>ROUND(K299/0.45359,2)</f>
        <v>9.46</v>
      </c>
      <c r="J299" s="56">
        <f t="shared" si="90"/>
        <v>14</v>
      </c>
      <c r="K299" s="52">
        <f t="shared" si="91"/>
        <v>4.29</v>
      </c>
    </row>
    <row r="300" spans="1:11" ht="13.5">
      <c r="A300" s="43"/>
      <c r="B300" s="44"/>
      <c r="C300" s="40">
        <f>C296</f>
        <v>152.4</v>
      </c>
      <c r="D300" s="45"/>
      <c r="E300" s="42">
        <f>E296</f>
        <v>50.8</v>
      </c>
      <c r="F300" s="34">
        <v>0.25</v>
      </c>
      <c r="G300" s="35"/>
      <c r="H300" s="36">
        <f t="shared" si="89"/>
        <v>6.35</v>
      </c>
      <c r="I300" s="56">
        <f>ROUND(K300/0.45359,1)</f>
        <v>12.2</v>
      </c>
      <c r="J300" s="56">
        <f t="shared" si="90"/>
        <v>18.1</v>
      </c>
      <c r="K300" s="52">
        <f t="shared" si="91"/>
        <v>5.54</v>
      </c>
    </row>
    <row r="301" spans="1:11" ht="13.5">
      <c r="A301" s="43"/>
      <c r="B301" s="44"/>
      <c r="C301" s="40">
        <f>C300</f>
        <v>152.4</v>
      </c>
      <c r="D301" s="45"/>
      <c r="E301" s="42">
        <f>E300</f>
        <v>50.8</v>
      </c>
      <c r="F301" s="34">
        <v>0.313</v>
      </c>
      <c r="G301" s="35"/>
      <c r="H301" s="36">
        <f t="shared" si="89"/>
        <v>7.95</v>
      </c>
      <c r="I301" s="56">
        <f>ROUND(K301/0.45359,1)</f>
        <v>14.9</v>
      </c>
      <c r="J301" s="56">
        <f t="shared" si="90"/>
        <v>22.1</v>
      </c>
      <c r="K301" s="52">
        <f t="shared" si="91"/>
        <v>6.74</v>
      </c>
    </row>
    <row r="302" spans="1:11" ht="13.5">
      <c r="A302" s="46"/>
      <c r="B302" s="47"/>
      <c r="C302" s="48"/>
      <c r="D302" s="47"/>
      <c r="E302" s="49"/>
      <c r="F302" s="34"/>
      <c r="G302" s="35"/>
      <c r="H302" s="36"/>
      <c r="I302" s="37"/>
      <c r="J302" s="37"/>
      <c r="K302" s="38"/>
    </row>
    <row r="303" spans="1:11" ht="13.5">
      <c r="A303" s="43" t="s">
        <v>31</v>
      </c>
      <c r="B303" s="44">
        <v>6</v>
      </c>
      <c r="C303" s="54">
        <f>ROUND(B303*25.4,1)</f>
        <v>152.4</v>
      </c>
      <c r="D303" s="44">
        <v>3</v>
      </c>
      <c r="E303" s="55">
        <f>ROUND(D303*25.4,1)</f>
        <v>76.2</v>
      </c>
      <c r="F303" s="34">
        <v>0.12</v>
      </c>
      <c r="G303" s="35">
        <v>11</v>
      </c>
      <c r="H303" s="36">
        <f aca="true" t="shared" si="92" ref="H303:H309">ROUND(F303*25.4,2)</f>
        <v>3.05</v>
      </c>
      <c r="I303" s="50">
        <f>ROUND(K303/0.45359,2)</f>
        <v>7.03</v>
      </c>
      <c r="J303" s="56">
        <f aca="true" t="shared" si="93" ref="J303:J309">ROUNDDOWN(0.0157*H303*(C303+E303-3.287*H303),1)</f>
        <v>10.4</v>
      </c>
      <c r="K303" s="52">
        <f aca="true" t="shared" si="94" ref="K303:K309">ROUND(0.0157*H303*(C303+E303-3.287*H303)*0.3048,2)</f>
        <v>3.19</v>
      </c>
    </row>
    <row r="304" spans="1:11" ht="13.5">
      <c r="A304" s="43"/>
      <c r="B304" s="44"/>
      <c r="C304" s="40">
        <f>C303</f>
        <v>152.4</v>
      </c>
      <c r="D304" s="45"/>
      <c r="E304" s="42">
        <f>E303</f>
        <v>76.2</v>
      </c>
      <c r="F304" s="34">
        <v>0.125</v>
      </c>
      <c r="G304" s="35"/>
      <c r="H304" s="36">
        <f t="shared" si="92"/>
        <v>3.18</v>
      </c>
      <c r="I304" s="50">
        <f>ROUND(K304/0.45359,2)</f>
        <v>7.32</v>
      </c>
      <c r="J304" s="56">
        <f t="shared" si="93"/>
        <v>10.8</v>
      </c>
      <c r="K304" s="52">
        <f t="shared" si="94"/>
        <v>3.32</v>
      </c>
    </row>
    <row r="305" spans="1:11" ht="13.5">
      <c r="A305" s="43"/>
      <c r="B305" s="44"/>
      <c r="C305" s="40">
        <f>C304</f>
        <v>152.4</v>
      </c>
      <c r="D305" s="45"/>
      <c r="E305" s="42">
        <f>E304</f>
        <v>76.2</v>
      </c>
      <c r="F305" s="34">
        <v>0.156</v>
      </c>
      <c r="G305" s="35"/>
      <c r="H305" s="36">
        <f t="shared" si="92"/>
        <v>3.96</v>
      </c>
      <c r="I305" s="50">
        <f>ROUND(K305/0.45359,2)</f>
        <v>9.02</v>
      </c>
      <c r="J305" s="56">
        <f t="shared" si="93"/>
        <v>13.4</v>
      </c>
      <c r="K305" s="52">
        <f t="shared" si="94"/>
        <v>4.09</v>
      </c>
    </row>
    <row r="306" spans="1:11" ht="13.5">
      <c r="A306" s="43"/>
      <c r="B306" s="44"/>
      <c r="C306" s="40">
        <f>C305</f>
        <v>152.4</v>
      </c>
      <c r="D306" s="45"/>
      <c r="E306" s="42">
        <f>E305</f>
        <v>76.2</v>
      </c>
      <c r="F306" s="34">
        <v>0.18</v>
      </c>
      <c r="G306" s="35">
        <v>7</v>
      </c>
      <c r="H306" s="36">
        <f t="shared" si="92"/>
        <v>4.57</v>
      </c>
      <c r="I306" s="56">
        <f>ROUND(K306/0.45359,1)</f>
        <v>10.3</v>
      </c>
      <c r="J306" s="56">
        <f t="shared" si="93"/>
        <v>15.3</v>
      </c>
      <c r="K306" s="52">
        <f t="shared" si="94"/>
        <v>4.67</v>
      </c>
    </row>
    <row r="307" spans="1:11" ht="13.5">
      <c r="A307" s="43"/>
      <c r="B307" s="44"/>
      <c r="C307" s="40">
        <f>C306</f>
        <v>152.4</v>
      </c>
      <c r="D307" s="45"/>
      <c r="E307" s="42">
        <f>E306</f>
        <v>76.2</v>
      </c>
      <c r="F307" s="34">
        <v>0.188</v>
      </c>
      <c r="G307" s="35"/>
      <c r="H307" s="36">
        <f t="shared" si="92"/>
        <v>4.78</v>
      </c>
      <c r="I307" s="56">
        <f>ROUND(K307/0.45359,1)</f>
        <v>10.7</v>
      </c>
      <c r="J307" s="56">
        <f t="shared" si="93"/>
        <v>15.9</v>
      </c>
      <c r="K307" s="52">
        <f t="shared" si="94"/>
        <v>4.87</v>
      </c>
    </row>
    <row r="308" spans="1:11" ht="13.5">
      <c r="A308" s="43"/>
      <c r="B308" s="44"/>
      <c r="C308" s="40">
        <f>C304</f>
        <v>152.4</v>
      </c>
      <c r="D308" s="45"/>
      <c r="E308" s="42">
        <f>E304</f>
        <v>76.2</v>
      </c>
      <c r="F308" s="34">
        <v>0.25</v>
      </c>
      <c r="G308" s="35"/>
      <c r="H308" s="36">
        <f t="shared" si="92"/>
        <v>6.35</v>
      </c>
      <c r="I308" s="56">
        <f>ROUND(K308/0.45359,1)</f>
        <v>13.9</v>
      </c>
      <c r="J308" s="56">
        <f t="shared" si="93"/>
        <v>20.7</v>
      </c>
      <c r="K308" s="52">
        <f t="shared" si="94"/>
        <v>6.31</v>
      </c>
    </row>
    <row r="309" spans="1:11" ht="13.5">
      <c r="A309" s="43"/>
      <c r="B309" s="44"/>
      <c r="C309" s="40">
        <f>C308</f>
        <v>152.4</v>
      </c>
      <c r="D309" s="45"/>
      <c r="E309" s="42">
        <f>E308</f>
        <v>76.2</v>
      </c>
      <c r="F309" s="34">
        <v>0.313</v>
      </c>
      <c r="G309" s="35"/>
      <c r="H309" s="36">
        <f t="shared" si="92"/>
        <v>7.95</v>
      </c>
      <c r="I309" s="56">
        <f>ROUND(K309/0.45359,1)</f>
        <v>17</v>
      </c>
      <c r="J309" s="56">
        <f t="shared" si="93"/>
        <v>25.2</v>
      </c>
      <c r="K309" s="52">
        <f t="shared" si="94"/>
        <v>7.7</v>
      </c>
    </row>
    <row r="310" spans="1:11" ht="13.5">
      <c r="A310" s="46"/>
      <c r="B310" s="47"/>
      <c r="C310" s="48"/>
      <c r="D310" s="47"/>
      <c r="E310" s="49"/>
      <c r="F310" s="34"/>
      <c r="G310" s="35"/>
      <c r="H310" s="36"/>
      <c r="I310" s="37"/>
      <c r="J310" s="37"/>
      <c r="K310" s="38"/>
    </row>
    <row r="311" spans="1:11" ht="13.5">
      <c r="A311" s="43" t="s">
        <v>32</v>
      </c>
      <c r="B311" s="44">
        <v>6</v>
      </c>
      <c r="C311" s="54">
        <f>ROUND(B311*25.4,1)</f>
        <v>152.4</v>
      </c>
      <c r="D311" s="44">
        <v>4</v>
      </c>
      <c r="E311" s="55">
        <f>ROUND(D311*25.4,1)</f>
        <v>101.6</v>
      </c>
      <c r="F311" s="34">
        <v>0.12</v>
      </c>
      <c r="G311" s="35">
        <v>11</v>
      </c>
      <c r="H311" s="36">
        <f aca="true" t="shared" si="95" ref="H311:H405">ROUND(F311*25.4,2)</f>
        <v>3.05</v>
      </c>
      <c r="I311" s="50">
        <f>ROUND(K311/0.45359,2)</f>
        <v>7.85</v>
      </c>
      <c r="J311" s="56">
        <f>ROUNDDOWN(0.0157*H311*(C311+E311-3.287*H311),1)</f>
        <v>11.6</v>
      </c>
      <c r="K311" s="52">
        <f aca="true" t="shared" si="96" ref="K311:K317">ROUND(0.0157*H311*(C311+E311-3.287*H311)*0.3048,2)</f>
        <v>3.56</v>
      </c>
    </row>
    <row r="312" spans="1:11" ht="13.5">
      <c r="A312" s="43"/>
      <c r="B312" s="44"/>
      <c r="C312" s="40">
        <f>C311</f>
        <v>152.4</v>
      </c>
      <c r="D312" s="45"/>
      <c r="E312" s="42">
        <f>E311</f>
        <v>101.6</v>
      </c>
      <c r="F312" s="34">
        <v>0.125</v>
      </c>
      <c r="G312" s="35"/>
      <c r="H312" s="36">
        <f t="shared" si="95"/>
        <v>3.18</v>
      </c>
      <c r="I312" s="50">
        <f>ROUND(K312/0.45359,2)</f>
        <v>8.18</v>
      </c>
      <c r="J312" s="56">
        <f aca="true" t="shared" si="97" ref="J312:J317">ROUNDDOWN(0.0157*H312*(C312+E312-3.287*H312),1)</f>
        <v>12.1</v>
      </c>
      <c r="K312" s="52">
        <f t="shared" si="96"/>
        <v>3.71</v>
      </c>
    </row>
    <row r="313" spans="1:11" ht="13.5">
      <c r="A313" s="43"/>
      <c r="B313" s="44"/>
      <c r="C313" s="40">
        <f>C312</f>
        <v>152.4</v>
      </c>
      <c r="D313" s="45"/>
      <c r="E313" s="42">
        <f>E312</f>
        <v>101.6</v>
      </c>
      <c r="F313" s="34">
        <v>0.156</v>
      </c>
      <c r="G313" s="35"/>
      <c r="H313" s="36">
        <f t="shared" si="95"/>
        <v>3.96</v>
      </c>
      <c r="I313" s="56">
        <f>ROUND(K313/0.45359,1)</f>
        <v>10.1</v>
      </c>
      <c r="J313" s="56">
        <f t="shared" si="97"/>
        <v>14.9</v>
      </c>
      <c r="K313" s="52">
        <f t="shared" si="96"/>
        <v>4.57</v>
      </c>
    </row>
    <row r="314" spans="1:11" ht="13.5">
      <c r="A314" s="43"/>
      <c r="B314" s="44"/>
      <c r="C314" s="40">
        <f>C313</f>
        <v>152.4</v>
      </c>
      <c r="D314" s="45"/>
      <c r="E314" s="42">
        <f>E313</f>
        <v>101.6</v>
      </c>
      <c r="F314" s="34">
        <v>0.18</v>
      </c>
      <c r="G314" s="35">
        <v>7</v>
      </c>
      <c r="H314" s="36">
        <f t="shared" si="95"/>
        <v>4.57</v>
      </c>
      <c r="I314" s="56">
        <f>ROUND(K314/0.45359,1)</f>
        <v>11.5</v>
      </c>
      <c r="J314" s="56">
        <f t="shared" si="97"/>
        <v>17.1</v>
      </c>
      <c r="K314" s="52">
        <f t="shared" si="96"/>
        <v>5.23</v>
      </c>
    </row>
    <row r="315" spans="1:11" ht="13.5">
      <c r="A315" s="43"/>
      <c r="B315" s="44"/>
      <c r="C315" s="40">
        <f>C314</f>
        <v>152.4</v>
      </c>
      <c r="D315" s="45"/>
      <c r="E315" s="42">
        <f>E314</f>
        <v>101.6</v>
      </c>
      <c r="F315" s="34">
        <v>0.188</v>
      </c>
      <c r="G315" s="35"/>
      <c r="H315" s="36">
        <f t="shared" si="95"/>
        <v>4.78</v>
      </c>
      <c r="I315" s="56">
        <f>ROUND(K315/0.45359,1)</f>
        <v>12</v>
      </c>
      <c r="J315" s="56">
        <f t="shared" si="97"/>
        <v>17.8</v>
      </c>
      <c r="K315" s="52">
        <f t="shared" si="96"/>
        <v>5.45</v>
      </c>
    </row>
    <row r="316" spans="1:11" ht="13.5">
      <c r="A316" s="43"/>
      <c r="B316" s="44"/>
      <c r="C316" s="40">
        <f>C312</f>
        <v>152.4</v>
      </c>
      <c r="D316" s="45"/>
      <c r="E316" s="42">
        <f>E312</f>
        <v>101.6</v>
      </c>
      <c r="F316" s="34">
        <v>0.25</v>
      </c>
      <c r="G316" s="35"/>
      <c r="H316" s="36">
        <f t="shared" si="95"/>
        <v>6.35</v>
      </c>
      <c r="I316" s="56">
        <f>ROUND(K316/0.45359,1)</f>
        <v>15.6</v>
      </c>
      <c r="J316" s="56">
        <f t="shared" si="97"/>
        <v>23.2</v>
      </c>
      <c r="K316" s="52">
        <f t="shared" si="96"/>
        <v>7.08</v>
      </c>
    </row>
    <row r="317" spans="1:11" ht="13.5">
      <c r="A317" s="43"/>
      <c r="B317" s="44"/>
      <c r="C317" s="40">
        <f>C316</f>
        <v>152.4</v>
      </c>
      <c r="D317" s="45"/>
      <c r="E317" s="42">
        <f>E316</f>
        <v>101.6</v>
      </c>
      <c r="F317" s="34">
        <v>0.313</v>
      </c>
      <c r="G317" s="35"/>
      <c r="H317" s="36">
        <f t="shared" si="95"/>
        <v>7.95</v>
      </c>
      <c r="I317" s="56">
        <f>ROUND(K317/0.45359,1)</f>
        <v>19.1</v>
      </c>
      <c r="J317" s="56">
        <f t="shared" si="97"/>
        <v>28.4</v>
      </c>
      <c r="K317" s="52">
        <f t="shared" si="96"/>
        <v>8.67</v>
      </c>
    </row>
    <row r="318" spans="1:11" ht="13.5">
      <c r="A318" s="46"/>
      <c r="B318" s="47"/>
      <c r="C318" s="48"/>
      <c r="D318" s="47"/>
      <c r="E318" s="49"/>
      <c r="F318" s="34"/>
      <c r="G318" s="35"/>
      <c r="H318" s="36"/>
      <c r="I318" s="37"/>
      <c r="J318" s="37"/>
      <c r="K318" s="38"/>
    </row>
    <row r="319" spans="1:11" ht="13.5">
      <c r="A319" s="43" t="s">
        <v>33</v>
      </c>
      <c r="B319" s="44">
        <v>6</v>
      </c>
      <c r="C319" s="54">
        <f>ROUND(B319*25.4,1)</f>
        <v>152.4</v>
      </c>
      <c r="D319" s="44">
        <v>6</v>
      </c>
      <c r="E319" s="55">
        <f>ROUND(D319*25.4,1)</f>
        <v>152.4</v>
      </c>
      <c r="F319" s="34">
        <v>0.18</v>
      </c>
      <c r="G319" s="35"/>
      <c r="H319" s="36">
        <f t="shared" si="95"/>
        <v>4.57</v>
      </c>
      <c r="I319" s="56">
        <f>ROUND(K319/0.45359,3)</f>
        <v>13.977</v>
      </c>
      <c r="J319" s="56">
        <f aca="true" t="shared" si="98" ref="J319:J325">ROUNDDOWN(0.0157*H319*(C319+E319-3.287*H319),1)</f>
        <v>20.7</v>
      </c>
      <c r="K319" s="52">
        <f>ROUND(0.0157*H319*(C319+E319-3.287*H319)*0.3048,2)</f>
        <v>6.34</v>
      </c>
    </row>
    <row r="320" spans="1:11" ht="13.5">
      <c r="A320" s="43"/>
      <c r="B320" s="44"/>
      <c r="C320" s="40">
        <f>C319</f>
        <v>152.4</v>
      </c>
      <c r="D320" s="45"/>
      <c r="E320" s="42">
        <f>E319</f>
        <v>152.4</v>
      </c>
      <c r="F320" s="34">
        <v>0.188</v>
      </c>
      <c r="G320" s="35"/>
      <c r="H320" s="36">
        <f>ROUND(F320*25.4,2)</f>
        <v>4.78</v>
      </c>
      <c r="I320" s="56">
        <f aca="true" t="shared" si="99" ref="I320:I325">ROUND(K320/0.45359,1)</f>
        <v>14.6</v>
      </c>
      <c r="J320" s="56">
        <f t="shared" si="98"/>
        <v>21.6</v>
      </c>
      <c r="K320" s="52">
        <f>ROUND(0.0157*H320*(C320+E320-3.287*H320)*0.3048,2)</f>
        <v>6.61</v>
      </c>
    </row>
    <row r="321" spans="1:11" ht="13.5">
      <c r="A321" s="43"/>
      <c r="B321" s="44"/>
      <c r="C321" s="40">
        <f>C320</f>
        <v>152.4</v>
      </c>
      <c r="D321" s="45"/>
      <c r="E321" s="42">
        <f>E320</f>
        <v>152.4</v>
      </c>
      <c r="F321" s="34">
        <v>0.25</v>
      </c>
      <c r="G321" s="35"/>
      <c r="H321" s="36">
        <f t="shared" si="95"/>
        <v>6.35</v>
      </c>
      <c r="I321" s="56">
        <f t="shared" si="99"/>
        <v>19</v>
      </c>
      <c r="J321" s="56">
        <f t="shared" si="98"/>
        <v>28.3</v>
      </c>
      <c r="K321" s="52">
        <f>ROUND(0.0157*H321*(C321+E321-3.287*H321)*0.3048,2)</f>
        <v>8.63</v>
      </c>
    </row>
    <row r="322" spans="1:11" ht="13.5">
      <c r="A322" s="43"/>
      <c r="B322" s="44"/>
      <c r="C322" s="40">
        <f>C321</f>
        <v>152.4</v>
      </c>
      <c r="D322" s="45"/>
      <c r="E322" s="42">
        <f>E321</f>
        <v>152.4</v>
      </c>
      <c r="F322" s="34">
        <v>0.313</v>
      </c>
      <c r="G322" s="35"/>
      <c r="H322" s="36">
        <f t="shared" si="95"/>
        <v>7.95</v>
      </c>
      <c r="I322" s="56">
        <f t="shared" si="99"/>
        <v>23.4</v>
      </c>
      <c r="J322" s="56">
        <f t="shared" si="98"/>
        <v>34.7</v>
      </c>
      <c r="K322" s="60">
        <f>ROUND(0.0157*H322*(C322+E322-3.287*H322)*0.3048,1)</f>
        <v>10.6</v>
      </c>
    </row>
    <row r="323" spans="1:11" ht="13.5">
      <c r="A323" s="43"/>
      <c r="B323" s="44"/>
      <c r="C323" s="40">
        <f>C322</f>
        <v>152.4</v>
      </c>
      <c r="D323" s="45"/>
      <c r="E323" s="42">
        <f>E322</f>
        <v>152.4</v>
      </c>
      <c r="F323" s="34">
        <v>0.375</v>
      </c>
      <c r="G323" s="35"/>
      <c r="H323" s="36">
        <f t="shared" si="95"/>
        <v>9.53</v>
      </c>
      <c r="I323" s="56">
        <f t="shared" si="99"/>
        <v>27.6</v>
      </c>
      <c r="J323" s="56">
        <f t="shared" si="98"/>
        <v>40.9</v>
      </c>
      <c r="K323" s="60">
        <f>ROUND(0.0157*H323*(C323+E323-3.287*H323)*0.3048,1)</f>
        <v>12.5</v>
      </c>
    </row>
    <row r="324" spans="1:11" ht="13.5">
      <c r="A324" s="43"/>
      <c r="B324" s="44"/>
      <c r="C324" s="40">
        <f>C322</f>
        <v>152.4</v>
      </c>
      <c r="D324" s="45"/>
      <c r="E324" s="42">
        <f>E322</f>
        <v>152.4</v>
      </c>
      <c r="F324" s="34">
        <v>0.432</v>
      </c>
      <c r="G324" s="35"/>
      <c r="H324" s="36">
        <f>ROUND(F324*25.4,2)</f>
        <v>10.97</v>
      </c>
      <c r="I324" s="56">
        <f t="shared" si="99"/>
        <v>31.1</v>
      </c>
      <c r="J324" s="56">
        <f>ROUNDDOWN(0.0157*H324*(C324+E324-3.287*H324),1)</f>
        <v>46.2</v>
      </c>
      <c r="K324" s="60">
        <f>ROUND(0.0157*H324*(C324+E324-3.287*H324)*0.3048,1)</f>
        <v>14.1</v>
      </c>
    </row>
    <row r="325" spans="1:11" ht="13.5">
      <c r="A325" s="43"/>
      <c r="B325" s="44"/>
      <c r="C325" s="40">
        <f>C323</f>
        <v>152.4</v>
      </c>
      <c r="D325" s="45"/>
      <c r="E325" s="42">
        <f>E323</f>
        <v>152.4</v>
      </c>
      <c r="F325" s="34">
        <v>0.5</v>
      </c>
      <c r="G325" s="35"/>
      <c r="H325" s="36">
        <f t="shared" si="95"/>
        <v>12.7</v>
      </c>
      <c r="I325" s="56">
        <f t="shared" si="99"/>
        <v>35.3</v>
      </c>
      <c r="J325" s="56">
        <f t="shared" si="98"/>
        <v>52.4</v>
      </c>
      <c r="K325" s="60">
        <f>ROUND(0.0157*H325*(C325+E325-3.287*H325)*0.3048,1)</f>
        <v>16</v>
      </c>
    </row>
    <row r="326" spans="1:11" ht="13.5">
      <c r="A326" s="46"/>
      <c r="B326" s="47"/>
      <c r="C326" s="48"/>
      <c r="D326" s="47"/>
      <c r="E326" s="49"/>
      <c r="F326" s="34"/>
      <c r="G326" s="35"/>
      <c r="H326" s="36"/>
      <c r="I326" s="37"/>
      <c r="J326" s="37"/>
      <c r="K326" s="38"/>
    </row>
    <row r="327" spans="1:11" ht="13.5">
      <c r="A327" s="43" t="s">
        <v>34</v>
      </c>
      <c r="B327" s="44">
        <v>7</v>
      </c>
      <c r="C327" s="54">
        <f>ROUND(B327*25.4,1)</f>
        <v>177.8</v>
      </c>
      <c r="D327" s="44">
        <v>5</v>
      </c>
      <c r="E327" s="55">
        <f>ROUND(D327*25.4,1)</f>
        <v>127</v>
      </c>
      <c r="F327" s="34">
        <v>0.18</v>
      </c>
      <c r="G327" s="35"/>
      <c r="H327" s="36">
        <f>ROUND(F327*25.4,2)</f>
        <v>4.57</v>
      </c>
      <c r="I327" s="56">
        <f>ROUND(K327/0.45359,1)</f>
        <v>14</v>
      </c>
      <c r="J327" s="56">
        <f>ROUNDDOWN(0.0157*H327*(C327+E327-3.287*H327),1)</f>
        <v>20.7</v>
      </c>
      <c r="K327" s="52">
        <f>ROUND(0.0157*H327*(C327+E327-3.287*H327)*0.3048,2)</f>
        <v>6.34</v>
      </c>
    </row>
    <row r="328" spans="1:11" ht="13.5">
      <c r="A328" s="43"/>
      <c r="B328" s="44"/>
      <c r="C328" s="40">
        <f>C327</f>
        <v>177.8</v>
      </c>
      <c r="D328" s="45"/>
      <c r="E328" s="42">
        <f>E327</f>
        <v>127</v>
      </c>
      <c r="F328" s="34">
        <v>0.25</v>
      </c>
      <c r="G328" s="35"/>
      <c r="H328" s="36">
        <f>ROUND(F328*25.4,2)</f>
        <v>6.35</v>
      </c>
      <c r="I328" s="56">
        <f>ROUND(K328/0.45359,1)</f>
        <v>19</v>
      </c>
      <c r="J328" s="56">
        <f>ROUNDDOWN(0.0157*H328*(C328+E328-3.287*H328),1)</f>
        <v>28.3</v>
      </c>
      <c r="K328" s="60">
        <f>ROUND(0.0157*H328*(C328+E328-3.287*H328)*0.3048,1)</f>
        <v>8.6</v>
      </c>
    </row>
    <row r="329" spans="1:11" ht="13.5">
      <c r="A329" s="43"/>
      <c r="B329" s="44"/>
      <c r="C329" s="40">
        <f>C328</f>
        <v>177.8</v>
      </c>
      <c r="D329" s="45"/>
      <c r="E329" s="42">
        <f>E328</f>
        <v>127</v>
      </c>
      <c r="F329" s="34">
        <v>0.313</v>
      </c>
      <c r="G329" s="35"/>
      <c r="H329" s="36">
        <f>ROUND(F329*25.4,2)</f>
        <v>7.95</v>
      </c>
      <c r="I329" s="56">
        <f>ROUND(K329/0.45359,1)</f>
        <v>23.4</v>
      </c>
      <c r="J329" s="56">
        <f>ROUNDDOWN(0.0157*H329*(C329+E329-3.287*H329),1)</f>
        <v>34.7</v>
      </c>
      <c r="K329" s="60">
        <f>ROUND(0.0157*H329*(C329+E329-3.287*H329)*0.3048,1)</f>
        <v>10.6</v>
      </c>
    </row>
    <row r="330" spans="1:11" ht="13.5">
      <c r="A330" s="43"/>
      <c r="B330" s="44"/>
      <c r="C330" s="40">
        <f>C329</f>
        <v>177.8</v>
      </c>
      <c r="D330" s="45"/>
      <c r="E330" s="42">
        <f>E329</f>
        <v>127</v>
      </c>
      <c r="F330" s="34">
        <v>0.375</v>
      </c>
      <c r="G330" s="35"/>
      <c r="H330" s="36">
        <f>ROUND(F330*25.4,2)</f>
        <v>9.53</v>
      </c>
      <c r="I330" s="56">
        <f>ROUND(K330/0.45359,1)</f>
        <v>27.6</v>
      </c>
      <c r="J330" s="56">
        <f>ROUNDDOWN(0.0157*H330*(C330+E330-3.287*H330),1)</f>
        <v>40.9</v>
      </c>
      <c r="K330" s="60">
        <f>ROUND(0.0157*H330*(C330+E330-3.287*H330)*0.3048,1)</f>
        <v>12.5</v>
      </c>
    </row>
    <row r="331" spans="1:11" ht="13.5">
      <c r="A331" s="43"/>
      <c r="B331" s="44"/>
      <c r="C331" s="40">
        <f>C330</f>
        <v>177.8</v>
      </c>
      <c r="D331" s="45"/>
      <c r="E331" s="42">
        <f>E330</f>
        <v>127</v>
      </c>
      <c r="F331" s="34">
        <v>0.5</v>
      </c>
      <c r="G331" s="35"/>
      <c r="H331" s="36">
        <f>ROUND(F331*25.4,2)</f>
        <v>12.7</v>
      </c>
      <c r="I331" s="56">
        <f>ROUND(K331/0.45359,1)</f>
        <v>35.3</v>
      </c>
      <c r="J331" s="56">
        <f>ROUNDDOWN(0.0157*H331*(C331+E331-3.287*H331),1)</f>
        <v>52.4</v>
      </c>
      <c r="K331" s="60">
        <f>ROUND(0.0157*H331*(C331+E331-3.287*H331)*0.3048,1)</f>
        <v>16</v>
      </c>
    </row>
    <row r="332" spans="1:11" ht="13.5">
      <c r="A332" s="46"/>
      <c r="B332" s="47"/>
      <c r="C332" s="48"/>
      <c r="D332" s="47"/>
      <c r="E332" s="49"/>
      <c r="F332" s="34"/>
      <c r="G332" s="35"/>
      <c r="H332" s="36"/>
      <c r="I332" s="37"/>
      <c r="J332" s="37"/>
      <c r="K332" s="38"/>
    </row>
    <row r="333" spans="1:11" ht="13.5">
      <c r="A333" s="43" t="s">
        <v>35</v>
      </c>
      <c r="B333" s="44">
        <v>7</v>
      </c>
      <c r="C333" s="54">
        <f>ROUND(B333*25.4,1)</f>
        <v>177.8</v>
      </c>
      <c r="D333" s="44">
        <v>7</v>
      </c>
      <c r="E333" s="55">
        <f>ROUND(D333*25.4,1)</f>
        <v>177.8</v>
      </c>
      <c r="F333" s="34">
        <v>0.188</v>
      </c>
      <c r="G333" s="35"/>
      <c r="H333" s="36">
        <f t="shared" si="95"/>
        <v>4.78</v>
      </c>
      <c r="I333" s="56">
        <f>ROUND(K333/0.45359,1)</f>
        <v>17.1</v>
      </c>
      <c r="J333" s="56">
        <f>ROUNDDOWN(0.0157*H333*(C333+E333-3.287*H333),1)</f>
        <v>25.5</v>
      </c>
      <c r="K333" s="52">
        <f>ROUND(0.0157*H333*(C333+E333-3.287*H333)*0.3048,2)</f>
        <v>7.77</v>
      </c>
    </row>
    <row r="334" spans="1:11" ht="13.5">
      <c r="A334" s="43"/>
      <c r="B334" s="44"/>
      <c r="C334" s="40">
        <f>C333</f>
        <v>177.8</v>
      </c>
      <c r="D334" s="45"/>
      <c r="E334" s="42">
        <f>E333</f>
        <v>177.8</v>
      </c>
      <c r="F334" s="34">
        <v>0.25</v>
      </c>
      <c r="G334" s="35"/>
      <c r="H334" s="36">
        <f t="shared" si="95"/>
        <v>6.35</v>
      </c>
      <c r="I334" s="56">
        <f>ROUND(K334/0.45359,1)</f>
        <v>22.5</v>
      </c>
      <c r="J334" s="56">
        <f>ROUNDDOWN(0.0157*H334*(C334+E334-3.287*H334),1)</f>
        <v>33.3</v>
      </c>
      <c r="K334" s="60">
        <f>ROUND(0.0157*H334*(C334+E334-3.287*H334)*0.3048,1)</f>
        <v>10.2</v>
      </c>
    </row>
    <row r="335" spans="1:11" ht="13.5">
      <c r="A335" s="43"/>
      <c r="B335" s="44"/>
      <c r="C335" s="40">
        <f>C334</f>
        <v>177.8</v>
      </c>
      <c r="D335" s="45"/>
      <c r="E335" s="42">
        <f>E334</f>
        <v>177.8</v>
      </c>
      <c r="F335" s="34">
        <v>0.313</v>
      </c>
      <c r="G335" s="35"/>
      <c r="H335" s="36">
        <f t="shared" si="95"/>
        <v>7.95</v>
      </c>
      <c r="I335" s="56">
        <f>ROUND(K335/0.45359,1)</f>
        <v>27.6</v>
      </c>
      <c r="J335" s="56">
        <f>ROUNDDOWN(0.0157*H335*(C335+E335-3.287*H335),1)</f>
        <v>41.1</v>
      </c>
      <c r="K335" s="60">
        <f>ROUND(0.0157*H335*(C335+E335-3.287*H335)*0.3048,1)</f>
        <v>12.5</v>
      </c>
    </row>
    <row r="336" spans="1:11" ht="13.5">
      <c r="A336" s="43"/>
      <c r="B336" s="44"/>
      <c r="C336" s="40">
        <f>C335</f>
        <v>177.8</v>
      </c>
      <c r="D336" s="45"/>
      <c r="E336" s="42">
        <f>E335</f>
        <v>177.8</v>
      </c>
      <c r="F336" s="34">
        <v>0.375</v>
      </c>
      <c r="G336" s="35"/>
      <c r="H336" s="36">
        <f t="shared" si="95"/>
        <v>9.53</v>
      </c>
      <c r="I336" s="56">
        <f>ROUND(K336/0.45359,1)</f>
        <v>32.6</v>
      </c>
      <c r="J336" s="56">
        <f>ROUNDDOWN(0.0157*H336*(C336+E336-3.287*H336),1)</f>
        <v>48.5</v>
      </c>
      <c r="K336" s="60">
        <f>ROUND(0.0157*H336*(C336+E336-3.287*H336)*0.3048,1)</f>
        <v>14.8</v>
      </c>
    </row>
    <row r="337" spans="1:11" ht="13.5">
      <c r="A337" s="43"/>
      <c r="B337" s="44"/>
      <c r="C337" s="40">
        <f>C336</f>
        <v>177.8</v>
      </c>
      <c r="D337" s="45"/>
      <c r="E337" s="42">
        <f>E336</f>
        <v>177.8</v>
      </c>
      <c r="F337" s="34">
        <v>0.5</v>
      </c>
      <c r="G337" s="35"/>
      <c r="H337" s="36">
        <f t="shared" si="95"/>
        <v>12.7</v>
      </c>
      <c r="I337" s="56">
        <f>ROUND(K337/0.45359,1)</f>
        <v>42.1</v>
      </c>
      <c r="J337" s="56">
        <f>ROUNDDOWN(0.0157*H337*(C337+E337-3.287*H337),1)</f>
        <v>62.5</v>
      </c>
      <c r="K337" s="60">
        <f>ROUND(0.0157*H337*(C337+E337-3.287*H337)*0.3048,1)</f>
        <v>19.1</v>
      </c>
    </row>
    <row r="338" spans="1:11" ht="13.5">
      <c r="A338" s="46"/>
      <c r="B338" s="47"/>
      <c r="C338" s="48"/>
      <c r="D338" s="47"/>
      <c r="E338" s="49"/>
      <c r="F338" s="34"/>
      <c r="G338" s="35"/>
      <c r="H338" s="36"/>
      <c r="I338" s="37"/>
      <c r="J338" s="37"/>
      <c r="K338" s="38"/>
    </row>
    <row r="339" spans="1:11" ht="13.5">
      <c r="A339" s="43" t="s">
        <v>36</v>
      </c>
      <c r="B339" s="44">
        <v>8</v>
      </c>
      <c r="C339" s="54">
        <f>ROUND(B339*25.4,1)</f>
        <v>203.2</v>
      </c>
      <c r="D339" s="44">
        <v>4</v>
      </c>
      <c r="E339" s="55">
        <f>ROUND(D339*25.4,1)</f>
        <v>101.6</v>
      </c>
      <c r="F339" s="34">
        <v>0.18</v>
      </c>
      <c r="G339" s="35"/>
      <c r="H339" s="36">
        <f t="shared" si="95"/>
        <v>4.57</v>
      </c>
      <c r="I339" s="56">
        <f>ROUND(K339/0.45359,1)</f>
        <v>14</v>
      </c>
      <c r="J339" s="56">
        <f>ROUNDDOWN(0.0157*H339*(C339+E339-3.287*H339),1)</f>
        <v>20.7</v>
      </c>
      <c r="K339" s="52">
        <f>ROUND(0.0157*H339*(C339+E339-3.287*H339)*0.3048,2)</f>
        <v>6.34</v>
      </c>
    </row>
    <row r="340" spans="1:11" ht="13.5">
      <c r="A340" s="43"/>
      <c r="B340" s="44"/>
      <c r="C340" s="40">
        <f>C339</f>
        <v>203.2</v>
      </c>
      <c r="D340" s="45"/>
      <c r="E340" s="42">
        <f>E339</f>
        <v>101.6</v>
      </c>
      <c r="F340" s="34">
        <v>0.25</v>
      </c>
      <c r="G340" s="35"/>
      <c r="H340" s="36">
        <f t="shared" si="95"/>
        <v>6.35</v>
      </c>
      <c r="I340" s="56">
        <f>ROUND(K340/0.45359,1)</f>
        <v>19</v>
      </c>
      <c r="J340" s="56">
        <f>ROUNDDOWN(0.0157*H340*(C340+E340-3.287*H340),1)</f>
        <v>28.3</v>
      </c>
      <c r="K340" s="52">
        <f>ROUND(0.0157*H340*(C340+E340-3.287*H340)*0.3048,2)</f>
        <v>8.63</v>
      </c>
    </row>
    <row r="341" spans="1:11" ht="13.5">
      <c r="A341" s="43"/>
      <c r="B341" s="44"/>
      <c r="C341" s="40">
        <f>C340</f>
        <v>203.2</v>
      </c>
      <c r="D341" s="45"/>
      <c r="E341" s="42">
        <f>E340</f>
        <v>101.6</v>
      </c>
      <c r="F341" s="34">
        <v>0.313</v>
      </c>
      <c r="G341" s="35"/>
      <c r="H341" s="36">
        <f t="shared" si="95"/>
        <v>7.95</v>
      </c>
      <c r="I341" s="56">
        <f>ROUND(K341/0.45359,1)</f>
        <v>23.4</v>
      </c>
      <c r="J341" s="56">
        <f>ROUNDDOWN(0.0157*H341*(C341+E341-3.287*H341),1)</f>
        <v>34.7</v>
      </c>
      <c r="K341" s="60">
        <f>ROUND(0.0157*H341*(C341+E341-3.287*H341)*0.3048,1)</f>
        <v>10.6</v>
      </c>
    </row>
    <row r="342" spans="1:11" ht="13.5">
      <c r="A342" s="43"/>
      <c r="B342" s="44"/>
      <c r="C342" s="40">
        <f>C341</f>
        <v>203.2</v>
      </c>
      <c r="D342" s="45"/>
      <c r="E342" s="42">
        <f>E341</f>
        <v>101.6</v>
      </c>
      <c r="F342" s="34">
        <v>0.375</v>
      </c>
      <c r="G342" s="35"/>
      <c r="H342" s="36">
        <f t="shared" si="95"/>
        <v>9.53</v>
      </c>
      <c r="I342" s="56">
        <f>ROUND(K342/0.45359,1)</f>
        <v>27.6</v>
      </c>
      <c r="J342" s="56">
        <f>ROUNDDOWN(0.0157*H342*(C342+E342-3.287*H342),1)</f>
        <v>40.9</v>
      </c>
      <c r="K342" s="60">
        <f>ROUND(0.0157*H342*(C342+E342-3.287*H342)*0.3048,1)</f>
        <v>12.5</v>
      </c>
    </row>
    <row r="343" spans="1:11" ht="13.5">
      <c r="A343" s="43"/>
      <c r="B343" s="44"/>
      <c r="C343" s="40">
        <f>C342</f>
        <v>203.2</v>
      </c>
      <c r="D343" s="45"/>
      <c r="E343" s="42">
        <f>E342</f>
        <v>101.6</v>
      </c>
      <c r="F343" s="34">
        <v>0.5</v>
      </c>
      <c r="G343" s="35"/>
      <c r="H343" s="36">
        <f t="shared" si="95"/>
        <v>12.7</v>
      </c>
      <c r="I343" s="56">
        <f>ROUND(K343/0.45359,1)</f>
        <v>35.3</v>
      </c>
      <c r="J343" s="56">
        <f>ROUNDDOWN(0.0157*H343*(C343+E343-3.287*H343),1)</f>
        <v>52.4</v>
      </c>
      <c r="K343" s="60">
        <f>ROUND(0.0157*H343*(C343+E343-3.287*H343)*0.3048,1)</f>
        <v>16</v>
      </c>
    </row>
    <row r="344" spans="1:11" ht="13.5">
      <c r="A344" s="46"/>
      <c r="B344" s="47"/>
      <c r="C344" s="48"/>
      <c r="D344" s="47"/>
      <c r="E344" s="49"/>
      <c r="F344" s="34"/>
      <c r="G344" s="35"/>
      <c r="H344" s="36"/>
      <c r="I344" s="37"/>
      <c r="J344" s="37"/>
      <c r="K344" s="38"/>
    </row>
    <row r="345" spans="1:11" ht="13.5">
      <c r="A345" s="43" t="s">
        <v>37</v>
      </c>
      <c r="B345" s="44">
        <v>8</v>
      </c>
      <c r="C345" s="54">
        <f>ROUND(B345*25.4,1)</f>
        <v>203.2</v>
      </c>
      <c r="D345" s="44">
        <v>6</v>
      </c>
      <c r="E345" s="55">
        <f>ROUND(D345*25.4,1)</f>
        <v>152.4</v>
      </c>
      <c r="F345" s="34">
        <v>0.18</v>
      </c>
      <c r="G345" s="35"/>
      <c r="H345" s="36">
        <f>ROUND(F345*25.4,2)</f>
        <v>4.57</v>
      </c>
      <c r="I345" s="56">
        <f>ROUND(K345/0.45359,1)</f>
        <v>16.4</v>
      </c>
      <c r="J345" s="56">
        <f>ROUNDDOWN(0.0157*H345*(C345+E345-3.287*H345),1)</f>
        <v>24.4</v>
      </c>
      <c r="K345" s="52">
        <f>ROUND(0.0157*H345*(C345+E345-3.287*H345)*0.3048,2)</f>
        <v>7.45</v>
      </c>
    </row>
    <row r="346" spans="1:11" ht="13.5">
      <c r="A346" s="43"/>
      <c r="B346" s="44"/>
      <c r="C346" s="40">
        <f>C345</f>
        <v>203.2</v>
      </c>
      <c r="D346" s="45"/>
      <c r="E346" s="42">
        <f>E345</f>
        <v>152.4</v>
      </c>
      <c r="F346" s="34">
        <v>0.25</v>
      </c>
      <c r="G346" s="35"/>
      <c r="H346" s="36">
        <f>ROUND(F346*25.4,2)</f>
        <v>6.35</v>
      </c>
      <c r="I346" s="56">
        <f>ROUND(K346/0.45359,1)</f>
        <v>22.4</v>
      </c>
      <c r="J346" s="56">
        <f>ROUNDDOWN(0.0157*H346*(C346+E346-3.287*H346),1)</f>
        <v>33.3</v>
      </c>
      <c r="K346" s="52">
        <f>ROUND(0.0157*H346*(C346+E346-3.287*H346)*0.3048,2)</f>
        <v>10.17</v>
      </c>
    </row>
    <row r="347" spans="1:11" ht="13.5">
      <c r="A347" s="43"/>
      <c r="B347" s="44"/>
      <c r="C347" s="40">
        <f>C346</f>
        <v>203.2</v>
      </c>
      <c r="D347" s="45"/>
      <c r="E347" s="42">
        <f>E346</f>
        <v>152.4</v>
      </c>
      <c r="F347" s="34">
        <v>0.313</v>
      </c>
      <c r="G347" s="35"/>
      <c r="H347" s="36">
        <f>ROUND(F347*25.4,2)</f>
        <v>7.95</v>
      </c>
      <c r="I347" s="56">
        <f>ROUND(K347/0.45359,1)</f>
        <v>27.6</v>
      </c>
      <c r="J347" s="56">
        <f>ROUNDDOWN(0.0157*H347*(C347+E347-3.287*H347),1)</f>
        <v>41.1</v>
      </c>
      <c r="K347" s="60">
        <f>ROUND(0.0157*H347*(C347+E347-3.287*H347)*0.3048,1)</f>
        <v>12.5</v>
      </c>
    </row>
    <row r="348" spans="1:11" ht="13.5">
      <c r="A348" s="43"/>
      <c r="B348" s="44"/>
      <c r="C348" s="40">
        <f>C347</f>
        <v>203.2</v>
      </c>
      <c r="D348" s="45"/>
      <c r="E348" s="42">
        <f>E347</f>
        <v>152.4</v>
      </c>
      <c r="F348" s="34">
        <v>0.375</v>
      </c>
      <c r="G348" s="35"/>
      <c r="H348" s="36">
        <f>ROUND(F348*25.4,2)</f>
        <v>9.53</v>
      </c>
      <c r="I348" s="56">
        <f>ROUND(K348/0.45359,1)</f>
        <v>32.6</v>
      </c>
      <c r="J348" s="56">
        <f>ROUNDDOWN(0.0157*H348*(C348+E348-3.287*H348),1)</f>
        <v>48.5</v>
      </c>
      <c r="K348" s="60">
        <f>ROUND(0.0157*H348*(C348+E348-3.287*H348)*0.3048,1)</f>
        <v>14.8</v>
      </c>
    </row>
    <row r="349" spans="1:11" ht="13.5">
      <c r="A349" s="43"/>
      <c r="B349" s="44"/>
      <c r="C349" s="40">
        <f>C348</f>
        <v>203.2</v>
      </c>
      <c r="D349" s="45"/>
      <c r="E349" s="42">
        <f>E348</f>
        <v>152.4</v>
      </c>
      <c r="F349" s="34">
        <v>0.5</v>
      </c>
      <c r="G349" s="35"/>
      <c r="H349" s="36">
        <f>ROUND(F349*25.4,2)</f>
        <v>12.7</v>
      </c>
      <c r="I349" s="56">
        <f>ROUND(K349/0.45359,1)</f>
        <v>42.1</v>
      </c>
      <c r="J349" s="56">
        <f>ROUNDDOWN(0.0157*H349*(C349+E349-3.287*H349),1)</f>
        <v>62.5</v>
      </c>
      <c r="K349" s="60">
        <f>ROUND(0.0157*H349*(C349+E349-3.287*H349)*0.3048,1)</f>
        <v>19.1</v>
      </c>
    </row>
    <row r="350" spans="1:11" ht="13.5">
      <c r="A350" s="46"/>
      <c r="B350" s="47"/>
      <c r="C350" s="48"/>
      <c r="D350" s="47"/>
      <c r="E350" s="49"/>
      <c r="F350" s="34"/>
      <c r="G350" s="35"/>
      <c r="H350" s="36"/>
      <c r="I350" s="37"/>
      <c r="J350" s="37"/>
      <c r="K350" s="38"/>
    </row>
    <row r="351" spans="1:11" ht="13.5">
      <c r="A351" s="43" t="s">
        <v>38</v>
      </c>
      <c r="B351" s="44">
        <v>8</v>
      </c>
      <c r="C351" s="54">
        <f>ROUND(B351*25.4,1)</f>
        <v>203.2</v>
      </c>
      <c r="D351" s="44">
        <v>8</v>
      </c>
      <c r="E351" s="55">
        <f>ROUND(D351*25.4,1)</f>
        <v>203.2</v>
      </c>
      <c r="F351" s="34">
        <v>0.18</v>
      </c>
      <c r="G351" s="35"/>
      <c r="H351" s="36">
        <f t="shared" si="95"/>
        <v>4.57</v>
      </c>
      <c r="I351" s="56">
        <f>ROUND(K351/0.45359,1)</f>
        <v>19</v>
      </c>
      <c r="J351" s="56">
        <f>ROUNDDOWN(0.0157*H351*(C351+E351-3.287*H351),1)</f>
        <v>28</v>
      </c>
      <c r="K351" s="60">
        <f>ROUND(0.0157*H351*(C351+E351-3.287*H351)*0.3048,1)</f>
        <v>8.6</v>
      </c>
    </row>
    <row r="352" spans="1:11" ht="13.5">
      <c r="A352" s="43"/>
      <c r="B352" s="44"/>
      <c r="C352" s="40">
        <f>C351</f>
        <v>203.2</v>
      </c>
      <c r="D352" s="45"/>
      <c r="E352" s="42">
        <f>E351</f>
        <v>203.2</v>
      </c>
      <c r="F352" s="34">
        <v>0.25</v>
      </c>
      <c r="G352" s="35"/>
      <c r="H352" s="36">
        <f t="shared" si="95"/>
        <v>6.35</v>
      </c>
      <c r="I352" s="56">
        <f>ROUND(K352/0.45359,1)</f>
        <v>25.8</v>
      </c>
      <c r="J352" s="56">
        <f>ROUNDDOWN(0.0157*H352*(C352+E352-3.287*H352),1)</f>
        <v>38.4</v>
      </c>
      <c r="K352" s="60">
        <f>ROUND(0.0157*H352*(C352+E352-3.287*H352)*0.3048,1)</f>
        <v>11.7</v>
      </c>
    </row>
    <row r="353" spans="1:11" ht="13.5">
      <c r="A353" s="43"/>
      <c r="B353" s="44"/>
      <c r="C353" s="40">
        <f>C352</f>
        <v>203.2</v>
      </c>
      <c r="D353" s="45"/>
      <c r="E353" s="42">
        <f>E352</f>
        <v>203.2</v>
      </c>
      <c r="F353" s="34">
        <v>0.313</v>
      </c>
      <c r="G353" s="35"/>
      <c r="H353" s="36">
        <f t="shared" si="95"/>
        <v>7.95</v>
      </c>
      <c r="I353" s="56">
        <f>ROUND(K353/0.45359,1)</f>
        <v>32</v>
      </c>
      <c r="J353" s="56">
        <f>ROUNDDOWN(0.0157*H353*(C353+E353-3.287*H353),1)</f>
        <v>47.4</v>
      </c>
      <c r="K353" s="60">
        <f>ROUND(0.0157*H353*(C353+E353-3.287*H353)*0.3048,1)</f>
        <v>14.5</v>
      </c>
    </row>
    <row r="354" spans="1:11" ht="13.5">
      <c r="A354" s="43"/>
      <c r="B354" s="44"/>
      <c r="C354" s="40">
        <f>C353</f>
        <v>203.2</v>
      </c>
      <c r="D354" s="45"/>
      <c r="E354" s="42">
        <f>E353</f>
        <v>203.2</v>
      </c>
      <c r="F354" s="34">
        <v>0.375</v>
      </c>
      <c r="G354" s="35"/>
      <c r="H354" s="36">
        <f t="shared" si="95"/>
        <v>9.53</v>
      </c>
      <c r="I354" s="56">
        <f>ROUND(K354/0.45359,1)</f>
        <v>37.7</v>
      </c>
      <c r="J354" s="56">
        <f>ROUNDDOWN(0.0157*H354*(C354+E354-3.287*H354),1)</f>
        <v>56.1</v>
      </c>
      <c r="K354" s="60">
        <f>ROUND(0.0157*H354*(C354+E354-3.287*H354)*0.3048,1)</f>
        <v>17.1</v>
      </c>
    </row>
    <row r="355" spans="1:11" ht="13.5">
      <c r="A355" s="43"/>
      <c r="B355" s="44"/>
      <c r="C355" s="40">
        <f>C354</f>
        <v>203.2</v>
      </c>
      <c r="D355" s="45"/>
      <c r="E355" s="42">
        <f>E354</f>
        <v>203.2</v>
      </c>
      <c r="F355" s="34">
        <v>0.5</v>
      </c>
      <c r="G355" s="35"/>
      <c r="H355" s="36">
        <f t="shared" si="95"/>
        <v>12.7</v>
      </c>
      <c r="I355" s="56">
        <f>ROUND(K355/0.45359,1)</f>
        <v>48.9</v>
      </c>
      <c r="J355" s="56">
        <f>ROUNDDOWN(0.0157*H355*(C355+E355-3.287*H355),1)</f>
        <v>72.7</v>
      </c>
      <c r="K355" s="60">
        <f>ROUND(0.0157*H355*(C355+E355-3.287*H355)*0.3048,1)</f>
        <v>22.2</v>
      </c>
    </row>
    <row r="356" spans="1:11" ht="13.5">
      <c r="A356" s="46"/>
      <c r="B356" s="47"/>
      <c r="C356" s="48"/>
      <c r="D356" s="47"/>
      <c r="E356" s="49"/>
      <c r="F356" s="34"/>
      <c r="G356" s="35"/>
      <c r="H356" s="36"/>
      <c r="I356" s="37"/>
      <c r="J356" s="37"/>
      <c r="K356" s="38"/>
    </row>
    <row r="357" spans="1:11" ht="13.5">
      <c r="A357" s="43" t="s">
        <v>39</v>
      </c>
      <c r="B357" s="44">
        <v>10</v>
      </c>
      <c r="C357" s="54">
        <f>ROUND(B357*25.4,1)</f>
        <v>254</v>
      </c>
      <c r="D357" s="44">
        <v>4</v>
      </c>
      <c r="E357" s="55">
        <f>ROUND(D357*25.4,1)</f>
        <v>101.6</v>
      </c>
      <c r="F357" s="34">
        <v>0.18</v>
      </c>
      <c r="G357" s="35"/>
      <c r="H357" s="36">
        <f>ROUND(F357*25.4,2)</f>
        <v>4.57</v>
      </c>
      <c r="I357" s="56">
        <f>ROUND(K357/0.45359,1)</f>
        <v>16.3</v>
      </c>
      <c r="J357" s="56">
        <f>ROUNDDOWN(0.0157*H357*(C357+E357-3.287*H357),1)</f>
        <v>24.4</v>
      </c>
      <c r="K357" s="60">
        <f>ROUND(0.0157*H357*(C357+E357-3.287*H357)*0.3048,1)</f>
        <v>7.4</v>
      </c>
    </row>
    <row r="358" spans="1:11" ht="13.5">
      <c r="A358" s="43"/>
      <c r="B358" s="44"/>
      <c r="C358" s="40">
        <f>C357</f>
        <v>254</v>
      </c>
      <c r="D358" s="45"/>
      <c r="E358" s="42">
        <f>E357</f>
        <v>101.6</v>
      </c>
      <c r="F358" s="34">
        <v>0.25</v>
      </c>
      <c r="G358" s="35"/>
      <c r="H358" s="36">
        <f>ROUND(F358*25.4,2)</f>
        <v>6.35</v>
      </c>
      <c r="I358" s="56">
        <f>ROUND(K358/0.45359,1)</f>
        <v>22.5</v>
      </c>
      <c r="J358" s="56">
        <f>ROUNDDOWN(0.0157*H358*(C358+E358-3.287*H358),1)</f>
        <v>33.3</v>
      </c>
      <c r="K358" s="60">
        <f>ROUND(0.0157*H358*(C358+E358-3.287*H358)*0.3048,1)</f>
        <v>10.2</v>
      </c>
    </row>
    <row r="359" spans="1:11" ht="13.5">
      <c r="A359" s="43"/>
      <c r="B359" s="44"/>
      <c r="C359" s="40">
        <f>C358</f>
        <v>254</v>
      </c>
      <c r="D359" s="45"/>
      <c r="E359" s="42">
        <f>E358</f>
        <v>101.6</v>
      </c>
      <c r="F359" s="34">
        <v>0.313</v>
      </c>
      <c r="G359" s="35"/>
      <c r="H359" s="36">
        <f>ROUND(F359*25.4,2)</f>
        <v>7.95</v>
      </c>
      <c r="I359" s="56">
        <f>ROUND(K359/0.45359,1)</f>
        <v>27.6</v>
      </c>
      <c r="J359" s="56">
        <f>ROUNDDOWN(0.0157*H359*(C359+E359-3.287*H359),1)</f>
        <v>41.1</v>
      </c>
      <c r="K359" s="60">
        <f>ROUND(0.0157*H359*(C359+E359-3.287*H359)*0.3048,1)</f>
        <v>12.5</v>
      </c>
    </row>
    <row r="360" spans="1:11" ht="13.5">
      <c r="A360" s="43"/>
      <c r="B360" s="44"/>
      <c r="C360" s="40">
        <f>C359</f>
        <v>254</v>
      </c>
      <c r="D360" s="45"/>
      <c r="E360" s="42">
        <f>E359</f>
        <v>101.6</v>
      </c>
      <c r="F360" s="34">
        <v>0.375</v>
      </c>
      <c r="G360" s="35"/>
      <c r="H360" s="36">
        <f>ROUND(F360*25.4,2)</f>
        <v>9.53</v>
      </c>
      <c r="I360" s="56">
        <f>ROUND(K360/0.45359,1)</f>
        <v>32.6</v>
      </c>
      <c r="J360" s="56">
        <f>ROUNDDOWN(0.0157*H360*(C360+E360-3.287*H360),1)</f>
        <v>48.5</v>
      </c>
      <c r="K360" s="60">
        <f>ROUND(0.0157*H360*(C360+E360-3.287*H360)*0.3048,1)</f>
        <v>14.8</v>
      </c>
    </row>
    <row r="361" spans="1:11" ht="13.5">
      <c r="A361" s="43"/>
      <c r="B361" s="44"/>
      <c r="C361" s="40">
        <f>C360</f>
        <v>254</v>
      </c>
      <c r="D361" s="45"/>
      <c r="E361" s="42">
        <f>E360</f>
        <v>101.6</v>
      </c>
      <c r="F361" s="34">
        <v>0.5</v>
      </c>
      <c r="G361" s="35"/>
      <c r="H361" s="36">
        <f>ROUND(F361*25.4,2)</f>
        <v>12.7</v>
      </c>
      <c r="I361" s="56">
        <f>ROUND(K361/0.45359,1)</f>
        <v>42.1</v>
      </c>
      <c r="J361" s="56">
        <f>ROUNDDOWN(0.0157*H361*(C361+E361-3.287*H361),1)</f>
        <v>62.5</v>
      </c>
      <c r="K361" s="60">
        <f>ROUND(0.0157*H361*(C361+E361-3.287*H361)*0.3048,1)</f>
        <v>19.1</v>
      </c>
    </row>
    <row r="362" spans="1:11" ht="13.5">
      <c r="A362" s="46"/>
      <c r="B362" s="47"/>
      <c r="C362" s="48"/>
      <c r="D362" s="47"/>
      <c r="E362" s="49"/>
      <c r="F362" s="34"/>
      <c r="G362" s="35"/>
      <c r="H362" s="36"/>
      <c r="I362" s="37"/>
      <c r="J362" s="37"/>
      <c r="K362" s="38"/>
    </row>
    <row r="363" spans="1:11" ht="13.5">
      <c r="A363" s="43" t="s">
        <v>40</v>
      </c>
      <c r="B363" s="44">
        <v>10</v>
      </c>
      <c r="C363" s="54">
        <f>ROUND(B363*25.4,1)</f>
        <v>254</v>
      </c>
      <c r="D363" s="44">
        <v>6</v>
      </c>
      <c r="E363" s="55">
        <f>ROUND(D363*25.4,1)</f>
        <v>152.4</v>
      </c>
      <c r="F363" s="34">
        <v>0.18</v>
      </c>
      <c r="G363" s="35"/>
      <c r="H363" s="36">
        <f>ROUND(F363*25.4,2)</f>
        <v>4.57</v>
      </c>
      <c r="I363" s="56">
        <f>ROUND(K363/0.45359,1)</f>
        <v>19</v>
      </c>
      <c r="J363" s="56">
        <f>ROUNDDOWN(0.0157*H363*(C363+E363-3.287*H363),1)</f>
        <v>28</v>
      </c>
      <c r="K363" s="60">
        <f>ROUND(0.0157*H363*(C363+E363-3.287*H363)*0.3048,1)</f>
        <v>8.6</v>
      </c>
    </row>
    <row r="364" spans="1:11" ht="13.5">
      <c r="A364" s="43"/>
      <c r="B364" s="44"/>
      <c r="C364" s="40">
        <f>C363</f>
        <v>254</v>
      </c>
      <c r="D364" s="45"/>
      <c r="E364" s="42">
        <f>E363</f>
        <v>152.4</v>
      </c>
      <c r="F364" s="34">
        <v>0.25</v>
      </c>
      <c r="G364" s="35"/>
      <c r="H364" s="36">
        <f>ROUND(F364*25.4,2)</f>
        <v>6.35</v>
      </c>
      <c r="I364" s="56">
        <f>ROUND(K364/0.45359,1)</f>
        <v>25.8</v>
      </c>
      <c r="J364" s="56">
        <f>ROUNDDOWN(0.0157*H364*(C364+E364-3.287*H364),1)</f>
        <v>38.4</v>
      </c>
      <c r="K364" s="60">
        <f>ROUND(0.0157*H364*(C364+E364-3.287*H364)*0.3048,1)</f>
        <v>11.7</v>
      </c>
    </row>
    <row r="365" spans="1:11" ht="13.5">
      <c r="A365" s="43"/>
      <c r="B365" s="44"/>
      <c r="C365" s="40">
        <f>C364</f>
        <v>254</v>
      </c>
      <c r="D365" s="45"/>
      <c r="E365" s="42">
        <f>E364</f>
        <v>152.4</v>
      </c>
      <c r="F365" s="34">
        <v>0.313</v>
      </c>
      <c r="G365" s="35"/>
      <c r="H365" s="36">
        <f>ROUND(F365*25.4,2)</f>
        <v>7.95</v>
      </c>
      <c r="I365" s="56">
        <f>ROUND(K365/0.45359,1)</f>
        <v>32</v>
      </c>
      <c r="J365" s="56">
        <f>ROUNDDOWN(0.0157*H365*(C365+E365-3.287*H365),1)</f>
        <v>47.4</v>
      </c>
      <c r="K365" s="60">
        <f>ROUND(0.0157*H365*(C365+E365-3.287*H365)*0.3048,1)</f>
        <v>14.5</v>
      </c>
    </row>
    <row r="366" spans="1:11" ht="13.5">
      <c r="A366" s="43"/>
      <c r="B366" s="44"/>
      <c r="C366" s="40">
        <f>C365</f>
        <v>254</v>
      </c>
      <c r="D366" s="45"/>
      <c r="E366" s="42">
        <f>E365</f>
        <v>152.4</v>
      </c>
      <c r="F366" s="34">
        <v>0.375</v>
      </c>
      <c r="G366" s="35"/>
      <c r="H366" s="36">
        <f>ROUND(F366*25.4,2)</f>
        <v>9.53</v>
      </c>
      <c r="I366" s="56">
        <f>ROUND(K366/0.45359,1)</f>
        <v>37.7</v>
      </c>
      <c r="J366" s="56">
        <f>ROUNDDOWN(0.0157*H366*(C366+E366-3.287*H366),1)</f>
        <v>56.1</v>
      </c>
      <c r="K366" s="60">
        <f>ROUND(0.0157*H366*(C366+E366-3.287*H366)*0.3048,1)</f>
        <v>17.1</v>
      </c>
    </row>
    <row r="367" spans="1:11" ht="13.5">
      <c r="A367" s="43"/>
      <c r="B367" s="44"/>
      <c r="C367" s="40">
        <f>C366</f>
        <v>254</v>
      </c>
      <c r="D367" s="45"/>
      <c r="E367" s="42">
        <f>E366</f>
        <v>152.4</v>
      </c>
      <c r="F367" s="34">
        <v>0.5</v>
      </c>
      <c r="G367" s="35"/>
      <c r="H367" s="36">
        <f>ROUND(F367*25.4,2)</f>
        <v>12.7</v>
      </c>
      <c r="I367" s="56">
        <f>ROUND(K367/0.45359,1)</f>
        <v>48.9</v>
      </c>
      <c r="J367" s="56">
        <f>ROUNDDOWN(0.0157*H367*(C367+E367-3.287*H367),1)</f>
        <v>72.7</v>
      </c>
      <c r="K367" s="60">
        <f>ROUND(0.0157*H367*(C367+E367-3.287*H367)*0.3048,1)</f>
        <v>22.2</v>
      </c>
    </row>
    <row r="368" spans="1:11" ht="13.5">
      <c r="A368" s="46"/>
      <c r="B368" s="47"/>
      <c r="C368" s="48"/>
      <c r="D368" s="47"/>
      <c r="E368" s="49"/>
      <c r="F368" s="34"/>
      <c r="G368" s="35"/>
      <c r="H368" s="36"/>
      <c r="I368" s="37"/>
      <c r="J368" s="37"/>
      <c r="K368" s="38"/>
    </row>
    <row r="369" spans="1:11" ht="13.5">
      <c r="A369" s="43" t="s">
        <v>41</v>
      </c>
      <c r="B369" s="44">
        <v>10</v>
      </c>
      <c r="C369" s="54">
        <f>ROUND(B369*25.4,1)</f>
        <v>254</v>
      </c>
      <c r="D369" s="44">
        <v>10</v>
      </c>
      <c r="E369" s="55">
        <f>ROUND(D369*25.4,1)</f>
        <v>254</v>
      </c>
      <c r="F369" s="34">
        <v>0.18</v>
      </c>
      <c r="G369" s="35"/>
      <c r="H369" s="36">
        <f t="shared" si="95"/>
        <v>4.57</v>
      </c>
      <c r="I369" s="56">
        <f>ROUND(K369/0.45359,1)</f>
        <v>23.8</v>
      </c>
      <c r="J369" s="56">
        <f>ROUNDDOWN(0.0157*H369*(C369+E369-3.287*H369),1)</f>
        <v>35.3</v>
      </c>
      <c r="K369" s="60">
        <f>ROUND(0.0157*H369*(C369+E369-3.287*H369)*0.3048,1)</f>
        <v>10.8</v>
      </c>
    </row>
    <row r="370" spans="1:11" ht="13.5">
      <c r="A370" s="43"/>
      <c r="B370" s="44"/>
      <c r="C370" s="40">
        <f>C369</f>
        <v>254</v>
      </c>
      <c r="D370" s="45"/>
      <c r="E370" s="42">
        <f>E369</f>
        <v>254</v>
      </c>
      <c r="F370" s="34">
        <v>0.25</v>
      </c>
      <c r="G370" s="35"/>
      <c r="H370" s="36">
        <f t="shared" si="95"/>
        <v>6.35</v>
      </c>
      <c r="I370" s="56">
        <f>ROUND(K370/0.45359,1)</f>
        <v>32.6</v>
      </c>
      <c r="J370" s="56">
        <f>ROUNDDOWN(0.0157*H370*(C370+E370-3.287*H370),1)</f>
        <v>48.5</v>
      </c>
      <c r="K370" s="60">
        <f>ROUND(0.0157*H370*(C370+E370-3.287*H370)*0.3048,1)</f>
        <v>14.8</v>
      </c>
    </row>
    <row r="371" spans="1:11" ht="13.5">
      <c r="A371" s="43"/>
      <c r="B371" s="44"/>
      <c r="C371" s="40">
        <f>C370</f>
        <v>254</v>
      </c>
      <c r="D371" s="45"/>
      <c r="E371" s="42">
        <f>E370</f>
        <v>254</v>
      </c>
      <c r="F371" s="34">
        <v>0.313</v>
      </c>
      <c r="G371" s="35"/>
      <c r="H371" s="36">
        <f t="shared" si="95"/>
        <v>7.95</v>
      </c>
      <c r="I371" s="56">
        <f>ROUND(K371/0.45359,1)</f>
        <v>40.3</v>
      </c>
      <c r="J371" s="56">
        <f>ROUNDDOWN(0.0157*H371*(C371+E371-3.287*H371),1)</f>
        <v>60.1</v>
      </c>
      <c r="K371" s="60">
        <f>ROUND(0.0157*H371*(C371+E371-3.287*H371)*0.3048,1)</f>
        <v>18.3</v>
      </c>
    </row>
    <row r="372" spans="1:11" ht="13.5">
      <c r="A372" s="43"/>
      <c r="B372" s="44"/>
      <c r="C372" s="40">
        <f>C371</f>
        <v>254</v>
      </c>
      <c r="D372" s="45"/>
      <c r="E372" s="42">
        <f>E371</f>
        <v>254</v>
      </c>
      <c r="F372" s="34">
        <v>0.375</v>
      </c>
      <c r="G372" s="35"/>
      <c r="H372" s="36">
        <f t="shared" si="95"/>
        <v>9.53</v>
      </c>
      <c r="I372" s="56">
        <f>ROUND(K372/0.45359,1)</f>
        <v>47.8</v>
      </c>
      <c r="J372" s="56">
        <f>ROUNDDOWN(0.0157*H372*(C372+E372-3.287*H372),1)</f>
        <v>71.3</v>
      </c>
      <c r="K372" s="60">
        <f>ROUND(0.0157*H372*(C372+E372-3.287*H372)*0.3048,1)</f>
        <v>21.7</v>
      </c>
    </row>
    <row r="373" spans="1:11" ht="13.5">
      <c r="A373" s="43"/>
      <c r="B373" s="44"/>
      <c r="C373" s="40">
        <f>C372</f>
        <v>254</v>
      </c>
      <c r="D373" s="45"/>
      <c r="E373" s="42">
        <f>E372</f>
        <v>254</v>
      </c>
      <c r="F373" s="34">
        <v>0.5</v>
      </c>
      <c r="G373" s="35"/>
      <c r="H373" s="36">
        <f t="shared" si="95"/>
        <v>12.7</v>
      </c>
      <c r="I373" s="56">
        <f>ROUND(K373/0.45359,1)</f>
        <v>62.4</v>
      </c>
      <c r="J373" s="56">
        <f>ROUNDDOWN(0.0157*H373*(C373+E373-3.287*H373),1)</f>
        <v>92.9</v>
      </c>
      <c r="K373" s="60">
        <f>ROUND(0.0157*H373*(C373+E373-3.287*H373)*0.3048,1)</f>
        <v>28.3</v>
      </c>
    </row>
    <row r="374" spans="1:11" ht="13.5">
      <c r="A374" s="46"/>
      <c r="B374" s="47"/>
      <c r="C374" s="48"/>
      <c r="D374" s="47"/>
      <c r="E374" s="49"/>
      <c r="F374" s="34"/>
      <c r="G374" s="35"/>
      <c r="H374" s="36"/>
      <c r="I374" s="37"/>
      <c r="J374" s="37"/>
      <c r="K374" s="38"/>
    </row>
    <row r="375" spans="1:11" ht="13.5">
      <c r="A375" s="43" t="s">
        <v>42</v>
      </c>
      <c r="B375" s="44">
        <v>12</v>
      </c>
      <c r="C375" s="54">
        <f>ROUND(B375*25.4,1)</f>
        <v>304.8</v>
      </c>
      <c r="D375" s="44">
        <v>4</v>
      </c>
      <c r="E375" s="55">
        <f>ROUND(D375*25.4,1)</f>
        <v>101.6</v>
      </c>
      <c r="F375" s="34">
        <v>0.18</v>
      </c>
      <c r="G375" s="35"/>
      <c r="H375" s="36">
        <f>ROUND(F375*25.4,2)</f>
        <v>4.57</v>
      </c>
      <c r="I375" s="56">
        <f>ROUND(K375/0.45359,1)</f>
        <v>19</v>
      </c>
      <c r="J375" s="56">
        <f>ROUNDDOWN(0.0157*H375*(C375+E375-3.287*H375),1)</f>
        <v>28</v>
      </c>
      <c r="K375" s="60">
        <f>ROUND(0.0157*H375*(C375+E375-3.287*H375)*0.3048,1)</f>
        <v>8.6</v>
      </c>
    </row>
    <row r="376" spans="1:11" ht="13.5">
      <c r="A376" s="43"/>
      <c r="B376" s="44"/>
      <c r="C376" s="40">
        <f>C375</f>
        <v>304.8</v>
      </c>
      <c r="D376" s="45"/>
      <c r="E376" s="42">
        <f>E375</f>
        <v>101.6</v>
      </c>
      <c r="F376" s="34">
        <v>0.25</v>
      </c>
      <c r="G376" s="35"/>
      <c r="H376" s="36">
        <f>ROUND(F376*25.4,2)</f>
        <v>6.35</v>
      </c>
      <c r="I376" s="56">
        <f>ROUND(K376/0.45359,1)</f>
        <v>25.8</v>
      </c>
      <c r="J376" s="56">
        <f>ROUNDDOWN(0.0157*H376*(C376+E376-3.287*H376),1)</f>
        <v>38.4</v>
      </c>
      <c r="K376" s="60">
        <f>ROUND(0.0157*H376*(C376+E376-3.287*H376)*0.3048,1)</f>
        <v>11.7</v>
      </c>
    </row>
    <row r="377" spans="1:11" ht="13.5">
      <c r="A377" s="43"/>
      <c r="B377" s="44"/>
      <c r="C377" s="40">
        <f>C376</f>
        <v>304.8</v>
      </c>
      <c r="D377" s="45"/>
      <c r="E377" s="42">
        <f>E376</f>
        <v>101.6</v>
      </c>
      <c r="F377" s="34">
        <v>0.313</v>
      </c>
      <c r="G377" s="35"/>
      <c r="H377" s="36">
        <f>ROUND(F377*25.4,2)</f>
        <v>7.95</v>
      </c>
      <c r="I377" s="56">
        <f>ROUND(K377/0.45359,1)</f>
        <v>32</v>
      </c>
      <c r="J377" s="56">
        <f>ROUNDDOWN(0.0157*H377*(C377+E377-3.287*H377),1)</f>
        <v>47.4</v>
      </c>
      <c r="K377" s="60">
        <f>ROUND(0.0157*H377*(C377+E377-3.287*H377)*0.3048,1)</f>
        <v>14.5</v>
      </c>
    </row>
    <row r="378" spans="1:11" ht="13.5">
      <c r="A378" s="43"/>
      <c r="B378" s="44"/>
      <c r="C378" s="40">
        <f>C377</f>
        <v>304.8</v>
      </c>
      <c r="D378" s="45"/>
      <c r="E378" s="42">
        <f>E377</f>
        <v>101.6</v>
      </c>
      <c r="F378" s="34">
        <v>0.375</v>
      </c>
      <c r="G378" s="35"/>
      <c r="H378" s="36">
        <f>ROUND(F378*25.4,2)</f>
        <v>9.53</v>
      </c>
      <c r="I378" s="56">
        <f>ROUND(K378/0.45359,1)</f>
        <v>37.7</v>
      </c>
      <c r="J378" s="56">
        <f>ROUNDDOWN(0.0157*H378*(C378+E378-3.287*H378),1)</f>
        <v>56.1</v>
      </c>
      <c r="K378" s="60">
        <f>ROUND(0.0157*H378*(C378+E378-3.287*H378)*0.3048,1)</f>
        <v>17.1</v>
      </c>
    </row>
    <row r="379" spans="1:11" ht="13.5">
      <c r="A379" s="43"/>
      <c r="B379" s="44"/>
      <c r="C379" s="40">
        <f>C378</f>
        <v>304.8</v>
      </c>
      <c r="D379" s="45"/>
      <c r="E379" s="42">
        <f>E378</f>
        <v>101.6</v>
      </c>
      <c r="F379" s="34">
        <v>0.5</v>
      </c>
      <c r="G379" s="35"/>
      <c r="H379" s="36">
        <f>ROUND(F379*25.4,2)</f>
        <v>12.7</v>
      </c>
      <c r="I379" s="56">
        <f>ROUND(K379/0.45359,1)</f>
        <v>48.9</v>
      </c>
      <c r="J379" s="61">
        <f>ROUNDDOWN(0.0157*H379*(C379+E379-3.287*H379),0)</f>
        <v>72</v>
      </c>
      <c r="K379" s="60">
        <f>ROUND(0.0157*H379*(C379+E379-3.287*H379)*0.3048,1)</f>
        <v>22.2</v>
      </c>
    </row>
    <row r="380" spans="1:11" ht="13.5">
      <c r="A380" s="46"/>
      <c r="B380" s="47"/>
      <c r="C380" s="48"/>
      <c r="D380" s="47"/>
      <c r="E380" s="49"/>
      <c r="F380" s="34"/>
      <c r="G380" s="35"/>
      <c r="H380" s="36"/>
      <c r="I380" s="37"/>
      <c r="J380" s="37"/>
      <c r="K380" s="38"/>
    </row>
    <row r="381" spans="1:11" ht="13.5">
      <c r="A381" s="43" t="s">
        <v>43</v>
      </c>
      <c r="B381" s="44">
        <v>12</v>
      </c>
      <c r="C381" s="54">
        <f>ROUND(B381*25.4,1)</f>
        <v>304.8</v>
      </c>
      <c r="D381" s="44">
        <v>8</v>
      </c>
      <c r="E381" s="55">
        <f>ROUND(D381*25.4,1)</f>
        <v>203.2</v>
      </c>
      <c r="F381" s="34">
        <v>0.18</v>
      </c>
      <c r="G381" s="35"/>
      <c r="H381" s="36">
        <f>ROUND(F381*25.4,2)</f>
        <v>4.57</v>
      </c>
      <c r="I381" s="56">
        <f>ROUND(K381/0.45359,1)</f>
        <v>23.8</v>
      </c>
      <c r="J381" s="56">
        <f>ROUNDDOWN(0.0157*H381*(C381+E381-3.287*H381),1)</f>
        <v>35.3</v>
      </c>
      <c r="K381" s="60">
        <f>ROUND(0.0157*H381*(C381+E381-3.287*H381)*0.3048,1)</f>
        <v>10.8</v>
      </c>
    </row>
    <row r="382" spans="1:11" ht="13.5">
      <c r="A382" s="43"/>
      <c r="B382" s="44"/>
      <c r="C382" s="40">
        <f>C381</f>
        <v>304.8</v>
      </c>
      <c r="D382" s="45"/>
      <c r="E382" s="42">
        <f>E381</f>
        <v>203.2</v>
      </c>
      <c r="F382" s="34">
        <v>0.25</v>
      </c>
      <c r="G382" s="35"/>
      <c r="H382" s="36">
        <f>ROUND(F382*25.4,2)</f>
        <v>6.35</v>
      </c>
      <c r="I382" s="56">
        <f>ROUND(K382/0.45359,1)</f>
        <v>32.6</v>
      </c>
      <c r="J382" s="56">
        <f>ROUNDDOWN(0.0157*H382*(C382+E382-3.287*H382),1)</f>
        <v>48.5</v>
      </c>
      <c r="K382" s="60">
        <f>ROUND(0.0157*H382*(C382+E382-3.287*H382)*0.3048,1)</f>
        <v>14.8</v>
      </c>
    </row>
    <row r="383" spans="1:11" ht="13.5">
      <c r="A383" s="43"/>
      <c r="B383" s="44"/>
      <c r="C383" s="40">
        <f>C382</f>
        <v>304.8</v>
      </c>
      <c r="D383" s="45"/>
      <c r="E383" s="42">
        <f>E382</f>
        <v>203.2</v>
      </c>
      <c r="F383" s="34">
        <v>0.313</v>
      </c>
      <c r="G383" s="35"/>
      <c r="H383" s="36">
        <f>ROUND(F383*25.4,2)</f>
        <v>7.95</v>
      </c>
      <c r="I383" s="56">
        <f>ROUND(K383/0.45359,1)</f>
        <v>40.3</v>
      </c>
      <c r="J383" s="56">
        <f>ROUNDDOWN(0.0157*H383*(C383+E383-3.287*H383),1)</f>
        <v>60.1</v>
      </c>
      <c r="K383" s="60">
        <f>ROUND(0.0157*H383*(C383+E383-3.287*H383)*0.3048,1)</f>
        <v>18.3</v>
      </c>
    </row>
    <row r="384" spans="1:11" ht="13.5">
      <c r="A384" s="43"/>
      <c r="B384" s="44"/>
      <c r="C384" s="40">
        <f>C383</f>
        <v>304.8</v>
      </c>
      <c r="D384" s="45"/>
      <c r="E384" s="42">
        <f>E383</f>
        <v>203.2</v>
      </c>
      <c r="F384" s="34">
        <v>0.375</v>
      </c>
      <c r="G384" s="35"/>
      <c r="H384" s="36">
        <f>ROUND(F384*25.4,2)</f>
        <v>9.53</v>
      </c>
      <c r="I384" s="56">
        <f>ROUND(K384/0.45359,1)</f>
        <v>47.8</v>
      </c>
      <c r="J384" s="56">
        <f>ROUNDDOWN(0.0157*H384*(C384+E384-3.287*H384),1)</f>
        <v>71.3</v>
      </c>
      <c r="K384" s="60">
        <f>ROUND(0.0157*H384*(C384+E384-3.287*H384)*0.3048,1)</f>
        <v>21.7</v>
      </c>
    </row>
    <row r="385" spans="1:11" ht="13.5">
      <c r="A385" s="43"/>
      <c r="B385" s="44"/>
      <c r="C385" s="40">
        <f>C384</f>
        <v>304.8</v>
      </c>
      <c r="D385" s="45"/>
      <c r="E385" s="42">
        <f>E384</f>
        <v>203.2</v>
      </c>
      <c r="F385" s="34">
        <v>0.5</v>
      </c>
      <c r="G385" s="35"/>
      <c r="H385" s="36">
        <f>ROUND(F385*25.4,2)</f>
        <v>12.7</v>
      </c>
      <c r="I385" s="56">
        <f>ROUND(K385/0.45359,1)</f>
        <v>62.4</v>
      </c>
      <c r="J385" s="61">
        <f>ROUNDDOWN(0.0157*H385*(C385+E385-3.287*H385),0)</f>
        <v>92</v>
      </c>
      <c r="K385" s="60">
        <f>ROUND(0.0157*H385*(C385+E385-3.287*H385)*0.3048,1)</f>
        <v>28.3</v>
      </c>
    </row>
    <row r="386" spans="1:11" ht="13.5">
      <c r="A386" s="46"/>
      <c r="B386" s="47"/>
      <c r="C386" s="48"/>
      <c r="D386" s="47"/>
      <c r="E386" s="49"/>
      <c r="F386" s="34"/>
      <c r="G386" s="35"/>
      <c r="H386" s="36"/>
      <c r="I386" s="37"/>
      <c r="J386" s="37"/>
      <c r="K386" s="38"/>
    </row>
    <row r="387" spans="1:11" ht="13.5">
      <c r="A387" s="43" t="s">
        <v>44</v>
      </c>
      <c r="B387" s="44">
        <v>12</v>
      </c>
      <c r="C387" s="54">
        <f>ROUND(B387*25.4,1)</f>
        <v>304.8</v>
      </c>
      <c r="D387" s="44">
        <v>12</v>
      </c>
      <c r="E387" s="55">
        <f>ROUND(D387*25.4,1)</f>
        <v>304.8</v>
      </c>
      <c r="F387" s="34">
        <v>0.188</v>
      </c>
      <c r="G387" s="35"/>
      <c r="H387" s="36">
        <f t="shared" si="95"/>
        <v>4.78</v>
      </c>
      <c r="I387" s="56">
        <f>ROUND(K387/0.45359,1)</f>
        <v>30</v>
      </c>
      <c r="J387" s="56">
        <f>ROUNDDOWN(0.0157*H387*(C387+E387-3.287*H387),1)</f>
        <v>44.5</v>
      </c>
      <c r="K387" s="60">
        <f>ROUND(0.0157*H387*(C387+E387-3.287*H387)*0.3048,1)</f>
        <v>13.6</v>
      </c>
    </row>
    <row r="388" spans="1:11" ht="13.5">
      <c r="A388" s="43"/>
      <c r="B388" s="44"/>
      <c r="C388" s="40">
        <f>C387</f>
        <v>304.8</v>
      </c>
      <c r="D388" s="45"/>
      <c r="E388" s="42">
        <f>E387</f>
        <v>304.8</v>
      </c>
      <c r="F388" s="34">
        <v>0.25</v>
      </c>
      <c r="G388" s="35"/>
      <c r="H388" s="36">
        <f t="shared" si="95"/>
        <v>6.35</v>
      </c>
      <c r="I388" s="56">
        <f>ROUND(K388/0.45359,1)</f>
        <v>39.5</v>
      </c>
      <c r="J388" s="56">
        <f>ROUNDDOWN(0.0157*H388*(C388+E388-3.287*H388),1)</f>
        <v>58.6</v>
      </c>
      <c r="K388" s="60">
        <f>ROUND(0.0157*H388*(C388+E388-3.287*H388)*0.3048,1)</f>
        <v>17.9</v>
      </c>
    </row>
    <row r="389" spans="1:11" ht="13.5">
      <c r="A389" s="43"/>
      <c r="B389" s="44"/>
      <c r="C389" s="40">
        <f>C388</f>
        <v>304.8</v>
      </c>
      <c r="D389" s="45"/>
      <c r="E389" s="42">
        <f>E388</f>
        <v>304.8</v>
      </c>
      <c r="F389" s="34">
        <v>0.313</v>
      </c>
      <c r="G389" s="35"/>
      <c r="H389" s="36">
        <f t="shared" si="95"/>
        <v>7.95</v>
      </c>
      <c r="I389" s="56">
        <f>ROUND(K389/0.45359,1)</f>
        <v>48.9</v>
      </c>
      <c r="J389" s="56">
        <f>ROUNDDOWN(0.0157*H389*(C389+E389-3.287*H389),1)</f>
        <v>72.8</v>
      </c>
      <c r="K389" s="60">
        <f>ROUND(0.0157*H389*(C389+E389-3.287*H389)*0.3048,1)</f>
        <v>22.2</v>
      </c>
    </row>
    <row r="390" spans="1:11" ht="13.5">
      <c r="A390" s="43"/>
      <c r="B390" s="44"/>
      <c r="C390" s="40">
        <f>C389</f>
        <v>304.8</v>
      </c>
      <c r="D390" s="45"/>
      <c r="E390" s="42">
        <f>E389</f>
        <v>304.8</v>
      </c>
      <c r="F390" s="34">
        <v>0.375</v>
      </c>
      <c r="G390" s="35"/>
      <c r="H390" s="36">
        <f t="shared" si="95"/>
        <v>9.53</v>
      </c>
      <c r="I390" s="56">
        <f>ROUND(K390/0.45359,1)</f>
        <v>58.2</v>
      </c>
      <c r="J390" s="56">
        <f>ROUNDDOWN(0.0157*H390*(C390+E390-3.287*H390),1)</f>
        <v>86.5</v>
      </c>
      <c r="K390" s="60">
        <f>ROUND(0.0157*H390*(C390+E390-3.287*H390)*0.3048,1)</f>
        <v>26.4</v>
      </c>
    </row>
    <row r="391" spans="1:11" ht="13.5">
      <c r="A391" s="43"/>
      <c r="B391" s="44"/>
      <c r="C391" s="40">
        <f>C390</f>
        <v>304.8</v>
      </c>
      <c r="D391" s="45"/>
      <c r="E391" s="42">
        <f>E390</f>
        <v>304.8</v>
      </c>
      <c r="F391" s="34">
        <v>0.5</v>
      </c>
      <c r="G391" s="35"/>
      <c r="H391" s="36">
        <f t="shared" si="95"/>
        <v>12.7</v>
      </c>
      <c r="I391" s="56">
        <f>ROUND(K391/0.45359,1)</f>
        <v>76.1</v>
      </c>
      <c r="J391" s="61">
        <f>ROUNDDOWN(0.0157*H391*(C391+E391-3.287*H391),0)</f>
        <v>113</v>
      </c>
      <c r="K391" s="60">
        <f>ROUND(0.0157*H391*(C391+E391-3.287*H391)*0.3048,1)</f>
        <v>34.5</v>
      </c>
    </row>
    <row r="392" spans="1:11" ht="13.5">
      <c r="A392" s="46"/>
      <c r="B392" s="47"/>
      <c r="C392" s="48"/>
      <c r="D392" s="47"/>
      <c r="E392" s="49"/>
      <c r="F392" s="34"/>
      <c r="G392" s="35"/>
      <c r="H392" s="36"/>
      <c r="I392" s="37"/>
      <c r="J392" s="37"/>
      <c r="K392" s="38"/>
    </row>
    <row r="393" spans="1:11" ht="13.5">
      <c r="A393" s="43" t="s">
        <v>45</v>
      </c>
      <c r="B393" s="44">
        <v>14</v>
      </c>
      <c r="C393" s="54">
        <f>ROUND(B393*25.4,1)</f>
        <v>355.6</v>
      </c>
      <c r="D393" s="44">
        <v>14</v>
      </c>
      <c r="E393" s="55">
        <f>ROUND(D393*25.4,1)</f>
        <v>355.6</v>
      </c>
      <c r="F393" s="34">
        <v>0.18</v>
      </c>
      <c r="G393" s="35"/>
      <c r="H393" s="36">
        <f t="shared" si="95"/>
        <v>4.57</v>
      </c>
      <c r="I393" s="56">
        <f aca="true" t="shared" si="100" ref="I393:I398">ROUND(K393/0.45359,1)</f>
        <v>33.5</v>
      </c>
      <c r="J393" s="56">
        <f>ROUNDDOWN(0.0157*H393*(C393+E393-3.287*H393),1)</f>
        <v>49.9</v>
      </c>
      <c r="K393" s="60">
        <f aca="true" t="shared" si="101" ref="K393:K398">ROUND(0.0157*H393*(C393+E393-3.287*H393)*0.3048,1)</f>
        <v>15.2</v>
      </c>
    </row>
    <row r="394" spans="1:11" ht="13.5">
      <c r="A394" s="43"/>
      <c r="B394" s="44"/>
      <c r="C394" s="40">
        <f>C393</f>
        <v>355.6</v>
      </c>
      <c r="D394" s="45"/>
      <c r="E394" s="42">
        <f>E393</f>
        <v>355.6</v>
      </c>
      <c r="F394" s="34">
        <v>0.25</v>
      </c>
      <c r="G394" s="35"/>
      <c r="H394" s="36">
        <f t="shared" si="95"/>
        <v>6.35</v>
      </c>
      <c r="I394" s="56">
        <f t="shared" si="100"/>
        <v>46.3</v>
      </c>
      <c r="J394" s="56">
        <f>ROUNDDOWN(0.0157*H394*(C394+E394-3.287*H394),1)</f>
        <v>68.8</v>
      </c>
      <c r="K394" s="60">
        <f t="shared" si="101"/>
        <v>21</v>
      </c>
    </row>
    <row r="395" spans="1:11" ht="13.5">
      <c r="A395" s="43"/>
      <c r="B395" s="44"/>
      <c r="C395" s="40">
        <f>C394</f>
        <v>355.6</v>
      </c>
      <c r="D395" s="45"/>
      <c r="E395" s="42">
        <f>E394</f>
        <v>355.6</v>
      </c>
      <c r="F395" s="34">
        <v>0.313</v>
      </c>
      <c r="G395" s="35"/>
      <c r="H395" s="36">
        <f t="shared" si="95"/>
        <v>7.95</v>
      </c>
      <c r="I395" s="56">
        <f t="shared" si="100"/>
        <v>57.5</v>
      </c>
      <c r="J395" s="56">
        <f>ROUNDDOWN(0.0157*H395*(C395+E395-3.287*H395),1)</f>
        <v>85.5</v>
      </c>
      <c r="K395" s="60">
        <f t="shared" si="101"/>
        <v>26.1</v>
      </c>
    </row>
    <row r="396" spans="1:11" ht="13.5">
      <c r="A396" s="43"/>
      <c r="B396" s="44"/>
      <c r="C396" s="40">
        <f>C395</f>
        <v>355.6</v>
      </c>
      <c r="D396" s="45"/>
      <c r="E396" s="42">
        <f>E395</f>
        <v>355.6</v>
      </c>
      <c r="F396" s="34">
        <v>0.375</v>
      </c>
      <c r="G396" s="35"/>
      <c r="H396" s="36">
        <f t="shared" si="95"/>
        <v>9.53</v>
      </c>
      <c r="I396" s="56">
        <f t="shared" si="100"/>
        <v>68.3</v>
      </c>
      <c r="J396" s="61">
        <f>ROUNDDOWN(0.0157*H396*(C396+E396-3.287*H396),0)</f>
        <v>101</v>
      </c>
      <c r="K396" s="60">
        <f t="shared" si="101"/>
        <v>31</v>
      </c>
    </row>
    <row r="397" spans="1:11" ht="13.5">
      <c r="A397" s="43"/>
      <c r="B397" s="44"/>
      <c r="C397" s="40">
        <f>C396</f>
        <v>355.6</v>
      </c>
      <c r="D397" s="45"/>
      <c r="E397" s="42">
        <f>E396</f>
        <v>355.6</v>
      </c>
      <c r="F397" s="34">
        <v>0.5</v>
      </c>
      <c r="G397" s="35"/>
      <c r="H397" s="36">
        <f>ROUND(F397*25.4,2)</f>
        <v>12.7</v>
      </c>
      <c r="I397" s="56">
        <f t="shared" si="100"/>
        <v>89.7</v>
      </c>
      <c r="J397" s="61">
        <f>ROUNDDOWN(0.0157*H397*(C397+E397-3.287*H397),0)</f>
        <v>133</v>
      </c>
      <c r="K397" s="60">
        <f t="shared" si="101"/>
        <v>40.7</v>
      </c>
    </row>
    <row r="398" spans="1:11" ht="13.5">
      <c r="A398" s="43"/>
      <c r="B398" s="44"/>
      <c r="C398" s="40">
        <f>C396</f>
        <v>355.6</v>
      </c>
      <c r="D398" s="45"/>
      <c r="E398" s="42">
        <f>E396</f>
        <v>355.6</v>
      </c>
      <c r="F398" s="34">
        <v>0.562</v>
      </c>
      <c r="G398" s="35"/>
      <c r="H398" s="36">
        <f t="shared" si="95"/>
        <v>14.27</v>
      </c>
      <c r="I398" s="56">
        <f t="shared" si="100"/>
        <v>100.1</v>
      </c>
      <c r="J398" s="61">
        <f>ROUNDDOWN(0.0157*H398*(C398+E398-3.287*H398),0)</f>
        <v>148</v>
      </c>
      <c r="K398" s="60">
        <f t="shared" si="101"/>
        <v>45.4</v>
      </c>
    </row>
    <row r="399" spans="1:11" ht="13.5">
      <c r="A399" s="46"/>
      <c r="B399" s="47"/>
      <c r="C399" s="48"/>
      <c r="D399" s="47"/>
      <c r="E399" s="49"/>
      <c r="F399" s="34"/>
      <c r="G399" s="35"/>
      <c r="H399" s="36"/>
      <c r="I399" s="37"/>
      <c r="J399" s="37"/>
      <c r="K399" s="38"/>
    </row>
    <row r="400" spans="1:11" ht="13.5">
      <c r="A400" s="43" t="s">
        <v>46</v>
      </c>
      <c r="B400" s="44">
        <v>16</v>
      </c>
      <c r="C400" s="54">
        <f>ROUND(B400*25.4,1)</f>
        <v>406.4</v>
      </c>
      <c r="D400" s="44">
        <v>16</v>
      </c>
      <c r="E400" s="55">
        <f>ROUND(D400*25.4,1)</f>
        <v>406.4</v>
      </c>
      <c r="F400" s="34">
        <v>0.18</v>
      </c>
      <c r="G400" s="35"/>
      <c r="H400" s="36">
        <f t="shared" si="95"/>
        <v>4.57</v>
      </c>
      <c r="I400" s="56">
        <f aca="true" t="shared" si="102" ref="I400:I405">ROUND(K400/0.45359,1)</f>
        <v>38.4</v>
      </c>
      <c r="J400" s="56">
        <f>ROUNDDOWN(0.0157*H400*(C400+E400-3.287*H400),1)</f>
        <v>57.2</v>
      </c>
      <c r="K400" s="60">
        <f aca="true" t="shared" si="103" ref="K400:K405">ROUND(0.0157*H400*(C400+E400-3.287*H400)*0.3048,1)</f>
        <v>17.4</v>
      </c>
    </row>
    <row r="401" spans="1:11" ht="13.5">
      <c r="A401" s="43"/>
      <c r="B401" s="44"/>
      <c r="C401" s="40">
        <f>C400</f>
        <v>406.4</v>
      </c>
      <c r="D401" s="45"/>
      <c r="E401" s="42">
        <f>E400</f>
        <v>406.4</v>
      </c>
      <c r="F401" s="34">
        <v>0.25</v>
      </c>
      <c r="G401" s="35"/>
      <c r="H401" s="36">
        <f t="shared" si="95"/>
        <v>6.35</v>
      </c>
      <c r="I401" s="56">
        <f t="shared" si="102"/>
        <v>53.1</v>
      </c>
      <c r="J401" s="56">
        <f>ROUNDDOWN(0.0157*H401*(C401+E401-3.287*H401),1)</f>
        <v>78.9</v>
      </c>
      <c r="K401" s="60">
        <f t="shared" si="103"/>
        <v>24.1</v>
      </c>
    </row>
    <row r="402" spans="1:11" ht="13.5">
      <c r="A402" s="43"/>
      <c r="B402" s="44"/>
      <c r="C402" s="40">
        <f>C401</f>
        <v>406.4</v>
      </c>
      <c r="D402" s="45"/>
      <c r="E402" s="42">
        <f>E401</f>
        <v>406.4</v>
      </c>
      <c r="F402" s="34">
        <v>0.313</v>
      </c>
      <c r="G402" s="35"/>
      <c r="H402" s="36">
        <f t="shared" si="95"/>
        <v>7.95</v>
      </c>
      <c r="I402" s="56">
        <f t="shared" si="102"/>
        <v>65.9</v>
      </c>
      <c r="J402" s="56">
        <f>ROUNDDOWN(0.0157*H402*(C402+E402-3.287*H402),1)</f>
        <v>98.1</v>
      </c>
      <c r="K402" s="60">
        <f t="shared" si="103"/>
        <v>29.9</v>
      </c>
    </row>
    <row r="403" spans="1:11" ht="13.5">
      <c r="A403" s="43"/>
      <c r="B403" s="44"/>
      <c r="C403" s="40">
        <f>C402</f>
        <v>406.4</v>
      </c>
      <c r="D403" s="45"/>
      <c r="E403" s="42">
        <f>E402</f>
        <v>406.4</v>
      </c>
      <c r="F403" s="34">
        <v>0.375</v>
      </c>
      <c r="G403" s="35"/>
      <c r="H403" s="36">
        <f t="shared" si="95"/>
        <v>9.53</v>
      </c>
      <c r="I403" s="56">
        <f t="shared" si="102"/>
        <v>78.5</v>
      </c>
      <c r="J403" s="61">
        <f>ROUNDDOWN(0.0157*H403*(C403+E403-3.287*H403),0)</f>
        <v>116</v>
      </c>
      <c r="K403" s="60">
        <f t="shared" si="103"/>
        <v>35.6</v>
      </c>
    </row>
    <row r="404" spans="1:11" ht="13.5">
      <c r="A404" s="43"/>
      <c r="B404" s="44"/>
      <c r="C404" s="40">
        <f>C403</f>
        <v>406.4</v>
      </c>
      <c r="D404" s="45"/>
      <c r="E404" s="42">
        <f>E403</f>
        <v>406.4</v>
      </c>
      <c r="F404" s="34">
        <v>0.5</v>
      </c>
      <c r="G404" s="35"/>
      <c r="H404" s="36">
        <f>ROUND(F404*25.4,2)</f>
        <v>12.7</v>
      </c>
      <c r="I404" s="56">
        <f t="shared" si="102"/>
        <v>103.4</v>
      </c>
      <c r="J404" s="61">
        <f>ROUNDDOWN(0.0157*H404*(C404+E404-3.287*H404),0)</f>
        <v>153</v>
      </c>
      <c r="K404" s="60">
        <f t="shared" si="103"/>
        <v>46.9</v>
      </c>
    </row>
    <row r="405" spans="1:11" ht="13.5">
      <c r="A405" s="43"/>
      <c r="B405" s="44"/>
      <c r="C405" s="40">
        <f>C403</f>
        <v>406.4</v>
      </c>
      <c r="D405" s="45"/>
      <c r="E405" s="42">
        <f>E403</f>
        <v>406.4</v>
      </c>
      <c r="F405" s="34">
        <v>0.562</v>
      </c>
      <c r="G405" s="35"/>
      <c r="H405" s="36">
        <f t="shared" si="95"/>
        <v>14.27</v>
      </c>
      <c r="I405" s="56">
        <f t="shared" si="102"/>
        <v>115.3</v>
      </c>
      <c r="J405" s="61">
        <f>ROUNDDOWN(0.0157*H405*(C405+E405-3.287*H405),0)</f>
        <v>171</v>
      </c>
      <c r="K405" s="60">
        <f t="shared" si="103"/>
        <v>52.3</v>
      </c>
    </row>
    <row r="406" spans="1:11" ht="14.25" thickBot="1">
      <c r="A406" s="62"/>
      <c r="B406" s="63"/>
      <c r="C406" s="64"/>
      <c r="D406" s="63"/>
      <c r="E406" s="65"/>
      <c r="F406" s="66"/>
      <c r="G406" s="67"/>
      <c r="H406" s="68"/>
      <c r="I406" s="69"/>
      <c r="J406" s="69"/>
      <c r="K406" s="70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삼화철강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박종호</dc:creator>
  <cp:keywords/>
  <dc:description/>
  <cp:lastModifiedBy>이성진</cp:lastModifiedBy>
  <cp:lastPrinted>2007-09-10T06:47:25Z</cp:lastPrinted>
  <dcterms:created xsi:type="dcterms:W3CDTF">2007-08-08T04:33:22Z</dcterms:created>
  <dcterms:modified xsi:type="dcterms:W3CDTF">2008-01-17T12:19:45Z</dcterms:modified>
  <cp:category/>
  <cp:version/>
  <cp:contentType/>
  <cp:contentStatus/>
</cp:coreProperties>
</file>